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0" documentId="8_{71ED4476-F1F9-437A-8D4F-B30A4911D75F}" xr6:coauthVersionLast="47" xr6:coauthVersionMax="47" xr10:uidLastSave="{00000000-0000-0000-0000-000000000000}"/>
  <bookViews>
    <workbookView xWindow="-28920" yWindow="-105" windowWidth="29040" windowHeight="15720" tabRatio="500" firstSheet="2" activeTab="6" xr2:uid="{00000000-000D-0000-FFFF-FFFF00000000}"/>
  </bookViews>
  <sheets>
    <sheet name="MSA 50k+" sheetId="1" r:id="rId1"/>
    <sheet name="MSA 100k" sheetId="2" r:id="rId2"/>
    <sheet name="MSA 500+" sheetId="3" r:id="rId3"/>
    <sheet name="MSA 1M+" sheetId="4" r:id="rId4"/>
    <sheet name="MSA 2M+ 5-Yr CAGR" sheetId="5" r:id="rId5"/>
    <sheet name="MSA 2M+ 1-Yr CAGR" sheetId="6" r:id="rId6"/>
    <sheet name="State Population 2000-2025" sheetId="7" r:id="rId7"/>
    <sheet name="Sources &amp; Methodology" sheetId="8" r:id="rId8"/>
  </sheets>
  <definedNames>
    <definedName name="_xlnm._FilterDatabase" localSheetId="1" hidden="1">'MSA 100k'!$B$1:$AG$327</definedName>
    <definedName name="_xlnm._FilterDatabase" localSheetId="3" hidden="1">'MSA 1M+'!$B$1:$AG$56</definedName>
    <definedName name="_xlnm._FilterDatabase" localSheetId="4" hidden="1">'MSA 2M+ 5-Yr CAGR'!$B$1:$AG$36</definedName>
    <definedName name="_xlnm._FilterDatabase" localSheetId="2" hidden="1">'MSA 500+'!$B$1:$AG$109</definedName>
    <definedName name="_xlnm._FilterDatabase" localSheetId="0" hidden="1">'MSA 50k+'!$B$1:$AG$342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124" i="6" l="1"/>
  <c r="AG124" i="6"/>
  <c r="AF124" i="6"/>
  <c r="AE124" i="6"/>
  <c r="A124" i="6"/>
  <c r="AH123" i="6"/>
  <c r="AG123" i="6"/>
  <c r="AF123" i="6"/>
  <c r="AE123" i="6"/>
  <c r="A123" i="6"/>
  <c r="AH122" i="6"/>
  <c r="AG122" i="6"/>
  <c r="AF122" i="6"/>
  <c r="AE122" i="6"/>
  <c r="A122" i="6"/>
  <c r="AH121" i="6"/>
  <c r="AG121" i="6"/>
  <c r="AF121" i="6"/>
  <c r="AE121" i="6"/>
  <c r="A121" i="6"/>
  <c r="AH120" i="6"/>
  <c r="AG120" i="6"/>
  <c r="AF120" i="6"/>
  <c r="AE120" i="6"/>
  <c r="A120" i="6"/>
  <c r="AH119" i="6"/>
  <c r="AG119" i="6"/>
  <c r="AF119" i="6"/>
  <c r="AE119" i="6"/>
  <c r="A119" i="6"/>
  <c r="AH118" i="6"/>
  <c r="AG118" i="6"/>
  <c r="AF118" i="6"/>
  <c r="AE118" i="6"/>
  <c r="A118" i="6"/>
  <c r="AH117" i="6"/>
  <c r="AG117" i="6"/>
  <c r="AF117" i="6"/>
  <c r="AE117" i="6"/>
  <c r="A117" i="6"/>
  <c r="AH116" i="6"/>
  <c r="AG116" i="6"/>
  <c r="AF116" i="6"/>
  <c r="AE116" i="6"/>
  <c r="A116" i="6"/>
  <c r="AH115" i="6"/>
  <c r="AG115" i="6"/>
  <c r="AF115" i="6"/>
  <c r="AE115" i="6"/>
  <c r="A115" i="6"/>
  <c r="AH114" i="6"/>
  <c r="AG114" i="6"/>
  <c r="AF114" i="6"/>
  <c r="AE114" i="6"/>
  <c r="AH110" i="6"/>
  <c r="AG110" i="6"/>
  <c r="AF110" i="6"/>
  <c r="AE110" i="6"/>
  <c r="AH109" i="6"/>
  <c r="AG109" i="6"/>
  <c r="AF109" i="6"/>
  <c r="AE109" i="6"/>
  <c r="AH108" i="6"/>
  <c r="AG108" i="6"/>
  <c r="AF108" i="6"/>
  <c r="AE108" i="6"/>
  <c r="AH107" i="6"/>
  <c r="AG107" i="6"/>
  <c r="AF107" i="6"/>
  <c r="AE107" i="6"/>
  <c r="AH106" i="6"/>
  <c r="AG106" i="6"/>
  <c r="AF106" i="6"/>
  <c r="AE106" i="6"/>
  <c r="AH105" i="6"/>
  <c r="AG105" i="6"/>
  <c r="AF105" i="6"/>
  <c r="AE105" i="6"/>
  <c r="AH104" i="6"/>
  <c r="AG104" i="6"/>
  <c r="AF104" i="6"/>
  <c r="AE104" i="6"/>
  <c r="AH103" i="6"/>
  <c r="AG103" i="6"/>
  <c r="AF103" i="6"/>
  <c r="AE103" i="6"/>
  <c r="AH102" i="6"/>
  <c r="AG102" i="6"/>
  <c r="AF102" i="6"/>
  <c r="AE102" i="6"/>
  <c r="AH101" i="6"/>
  <c r="AG101" i="6"/>
  <c r="AF101" i="6"/>
  <c r="AE101" i="6"/>
  <c r="AH100" i="6"/>
  <c r="AG100" i="6"/>
  <c r="AF100" i="6"/>
  <c r="AE100" i="6"/>
  <c r="AH99" i="6"/>
  <c r="AG99" i="6"/>
  <c r="AF99" i="6"/>
  <c r="AE99" i="6"/>
  <c r="AH98" i="6"/>
  <c r="AG98" i="6"/>
  <c r="AF98" i="6"/>
  <c r="AE98" i="6"/>
  <c r="AH97" i="6"/>
  <c r="AG97" i="6"/>
  <c r="AF97" i="6"/>
  <c r="AE97" i="6"/>
  <c r="AH96" i="6"/>
  <c r="AG96" i="6"/>
  <c r="AF96" i="6"/>
  <c r="AE96" i="6"/>
  <c r="AH95" i="6"/>
  <c r="AG95" i="6"/>
  <c r="AF95" i="6"/>
  <c r="AE95" i="6"/>
  <c r="AH94" i="6"/>
  <c r="AG94" i="6"/>
  <c r="AF94" i="6"/>
  <c r="AE94" i="6"/>
  <c r="AH93" i="6"/>
  <c r="AG93" i="6"/>
  <c r="AF93" i="6"/>
  <c r="AE93" i="6"/>
  <c r="AH92" i="6"/>
  <c r="AG92" i="6"/>
  <c r="AF92" i="6"/>
  <c r="AE92" i="6"/>
  <c r="AH91" i="6"/>
  <c r="AG91" i="6"/>
  <c r="AF91" i="6"/>
  <c r="AE91" i="6"/>
  <c r="AH90" i="6"/>
  <c r="AG90" i="6"/>
  <c r="AF90" i="6"/>
  <c r="AE90" i="6"/>
  <c r="AH89" i="6"/>
  <c r="AG89" i="6"/>
  <c r="AF89" i="6"/>
  <c r="AE89" i="6"/>
  <c r="AH88" i="6"/>
  <c r="AG88" i="6"/>
  <c r="AF88" i="6"/>
  <c r="AE88" i="6"/>
  <c r="AH87" i="6"/>
  <c r="AG87" i="6"/>
  <c r="AF87" i="6"/>
  <c r="AE87" i="6"/>
  <c r="AH86" i="6"/>
  <c r="AG86" i="6"/>
  <c r="AF86" i="6"/>
  <c r="AE86" i="6"/>
  <c r="AH85" i="6"/>
  <c r="AG85" i="6"/>
  <c r="AF85" i="6"/>
  <c r="AE85" i="6"/>
  <c r="AH84" i="6"/>
  <c r="AG84" i="6"/>
  <c r="AF84" i="6"/>
  <c r="AE84" i="6"/>
  <c r="AH83" i="6"/>
  <c r="AG83" i="6"/>
  <c r="AF83" i="6"/>
  <c r="AE83" i="6"/>
  <c r="AH82" i="6"/>
  <c r="AG82" i="6"/>
  <c r="AF82" i="6"/>
  <c r="AE82" i="6"/>
  <c r="AH81" i="6"/>
  <c r="AG81" i="6"/>
  <c r="AF81" i="6"/>
  <c r="AE81" i="6"/>
  <c r="AH80" i="6"/>
  <c r="AG80" i="6"/>
  <c r="AF80" i="6"/>
  <c r="AE80" i="6"/>
  <c r="AH76" i="6"/>
  <c r="AG76" i="6"/>
  <c r="AF76" i="6"/>
  <c r="AE76" i="6"/>
  <c r="L76" i="6"/>
  <c r="K76" i="6"/>
  <c r="J76" i="6"/>
  <c r="F76" i="6"/>
  <c r="G76" i="6" s="1"/>
  <c r="AH75" i="6"/>
  <c r="AG75" i="6"/>
  <c r="AF75" i="6"/>
  <c r="AE75" i="6"/>
  <c r="L75" i="6"/>
  <c r="K75" i="6"/>
  <c r="J75" i="6"/>
  <c r="F75" i="6"/>
  <c r="G75" i="6" s="1"/>
  <c r="AH74" i="6"/>
  <c r="AG74" i="6"/>
  <c r="AF74" i="6"/>
  <c r="AE74" i="6"/>
  <c r="L74" i="6"/>
  <c r="K74" i="6"/>
  <c r="J74" i="6"/>
  <c r="F74" i="6"/>
  <c r="G74" i="6" s="1"/>
  <c r="AH73" i="6"/>
  <c r="AG73" i="6"/>
  <c r="AF73" i="6"/>
  <c r="AE73" i="6"/>
  <c r="L73" i="6"/>
  <c r="K73" i="6"/>
  <c r="J73" i="6"/>
  <c r="G73" i="6"/>
  <c r="F73" i="6"/>
  <c r="AH72" i="6"/>
  <c r="AG72" i="6"/>
  <c r="AF72" i="6"/>
  <c r="AE72" i="6"/>
  <c r="L72" i="6"/>
  <c r="K72" i="6"/>
  <c r="G72" i="6"/>
  <c r="F72" i="6"/>
  <c r="AH71" i="6"/>
  <c r="AG71" i="6"/>
  <c r="AF71" i="6"/>
  <c r="AE71" i="6"/>
  <c r="L71" i="6"/>
  <c r="G71" i="6"/>
  <c r="F71" i="6"/>
  <c r="AH70" i="6"/>
  <c r="AG70" i="6"/>
  <c r="AF70" i="6"/>
  <c r="AE70" i="6"/>
  <c r="L70" i="6"/>
  <c r="K70" i="6"/>
  <c r="J70" i="6"/>
  <c r="F70" i="6"/>
  <c r="G70" i="6" s="1"/>
  <c r="AH69" i="6"/>
  <c r="AG69" i="6"/>
  <c r="AF69" i="6"/>
  <c r="AE69" i="6"/>
  <c r="L69" i="6"/>
  <c r="K69" i="6"/>
  <c r="J69" i="6"/>
  <c r="G69" i="6"/>
  <c r="F69" i="6"/>
  <c r="AH68" i="6"/>
  <c r="AG68" i="6"/>
  <c r="AF68" i="6"/>
  <c r="AE68" i="6"/>
  <c r="L68" i="6"/>
  <c r="K68" i="6"/>
  <c r="J68" i="6"/>
  <c r="F68" i="6"/>
  <c r="G68" i="6" s="1"/>
  <c r="AH67" i="6"/>
  <c r="AG67" i="6"/>
  <c r="AF67" i="6"/>
  <c r="AE67" i="6"/>
  <c r="L67" i="6"/>
  <c r="K67" i="6"/>
  <c r="G67" i="6"/>
  <c r="F67" i="6"/>
  <c r="AH66" i="6"/>
  <c r="AG66" i="6"/>
  <c r="AF66" i="6"/>
  <c r="AE66" i="6"/>
  <c r="L66" i="6"/>
  <c r="K66" i="6"/>
  <c r="J66" i="6"/>
  <c r="F66" i="6"/>
  <c r="G66" i="6" s="1"/>
  <c r="AH65" i="6"/>
  <c r="AG65" i="6"/>
  <c r="AF65" i="6"/>
  <c r="AE65" i="6"/>
  <c r="L65" i="6"/>
  <c r="K65" i="6"/>
  <c r="J65" i="6"/>
  <c r="G65" i="6"/>
  <c r="F65" i="6"/>
  <c r="AH64" i="6"/>
  <c r="AG64" i="6"/>
  <c r="AF64" i="6"/>
  <c r="AE64" i="6"/>
  <c r="L64" i="6"/>
  <c r="K64" i="6"/>
  <c r="G64" i="6"/>
  <c r="F64" i="6"/>
  <c r="AH63" i="6"/>
  <c r="AG63" i="6"/>
  <c r="AF63" i="6"/>
  <c r="AE63" i="6"/>
  <c r="L63" i="6"/>
  <c r="K63" i="6"/>
  <c r="J63" i="6"/>
  <c r="G63" i="6"/>
  <c r="F63" i="6"/>
  <c r="AH62" i="6"/>
  <c r="AG62" i="6"/>
  <c r="AF62" i="6"/>
  <c r="AE62" i="6"/>
  <c r="L62" i="6"/>
  <c r="K62" i="6"/>
  <c r="F62" i="6"/>
  <c r="G62" i="6" s="1"/>
  <c r="AH61" i="6"/>
  <c r="AG61" i="6"/>
  <c r="AF61" i="6"/>
  <c r="AE61" i="6"/>
  <c r="L61" i="6"/>
  <c r="K61" i="6"/>
  <c r="J61" i="6"/>
  <c r="G61" i="6"/>
  <c r="F61" i="6"/>
  <c r="AH60" i="6"/>
  <c r="AG60" i="6"/>
  <c r="AF60" i="6"/>
  <c r="AE60" i="6"/>
  <c r="L60" i="6"/>
  <c r="K60" i="6"/>
  <c r="J60" i="6"/>
  <c r="F60" i="6"/>
  <c r="G60" i="6" s="1"/>
  <c r="AH59" i="6"/>
  <c r="AG59" i="6"/>
  <c r="AF59" i="6"/>
  <c r="AE59" i="6"/>
  <c r="L59" i="6"/>
  <c r="K59" i="6"/>
  <c r="J59" i="6"/>
  <c r="G59" i="6"/>
  <c r="F59" i="6"/>
  <c r="AH58" i="6"/>
  <c r="AG58" i="6"/>
  <c r="AF58" i="6"/>
  <c r="AE58" i="6"/>
  <c r="L58" i="6"/>
  <c r="K58" i="6"/>
  <c r="J58" i="6"/>
  <c r="F58" i="6"/>
  <c r="G58" i="6" s="1"/>
  <c r="AH57" i="6"/>
  <c r="AG57" i="6"/>
  <c r="AF57" i="6"/>
  <c r="AE57" i="6"/>
  <c r="L57" i="6"/>
  <c r="K57" i="6"/>
  <c r="G57" i="6"/>
  <c r="F57" i="6"/>
  <c r="AH56" i="6"/>
  <c r="AG56" i="6"/>
  <c r="AF56" i="6"/>
  <c r="AE56" i="6"/>
  <c r="L56" i="6"/>
  <c r="K56" i="6"/>
  <c r="J56" i="6"/>
  <c r="G56" i="6"/>
  <c r="F56" i="6"/>
  <c r="AH55" i="6"/>
  <c r="AG55" i="6"/>
  <c r="AF55" i="6"/>
  <c r="AE55" i="6"/>
  <c r="L55" i="6"/>
  <c r="K55" i="6"/>
  <c r="J55" i="6"/>
  <c r="G55" i="6"/>
  <c r="F55" i="6"/>
  <c r="AH54" i="6"/>
  <c r="AG54" i="6"/>
  <c r="AF54" i="6"/>
  <c r="AE54" i="6"/>
  <c r="L54" i="6"/>
  <c r="K54" i="6"/>
  <c r="J54" i="6"/>
  <c r="F54" i="6"/>
  <c r="G54" i="6" s="1"/>
  <c r="AH53" i="6"/>
  <c r="AG53" i="6"/>
  <c r="AF53" i="6"/>
  <c r="AE53" i="6"/>
  <c r="L53" i="6"/>
  <c r="K53" i="6"/>
  <c r="J53" i="6"/>
  <c r="G53" i="6"/>
  <c r="F53" i="6"/>
  <c r="AH52" i="6"/>
  <c r="AG52" i="6"/>
  <c r="AF52" i="6"/>
  <c r="AE52" i="6"/>
  <c r="L52" i="6"/>
  <c r="K52" i="6"/>
  <c r="F52" i="6"/>
  <c r="G52" i="6" s="1"/>
  <c r="AH51" i="6"/>
  <c r="AG51" i="6"/>
  <c r="AF51" i="6"/>
  <c r="AE51" i="6"/>
  <c r="L51" i="6"/>
  <c r="K51" i="6"/>
  <c r="J51" i="6"/>
  <c r="G51" i="6"/>
  <c r="F51" i="6"/>
  <c r="AH50" i="6"/>
  <c r="AG50" i="6"/>
  <c r="AF50" i="6"/>
  <c r="AE50" i="6"/>
  <c r="F50" i="6"/>
  <c r="G50" i="6" s="1"/>
  <c r="AH49" i="6"/>
  <c r="AG49" i="6"/>
  <c r="AF49" i="6"/>
  <c r="AE49" i="6"/>
  <c r="L49" i="6"/>
  <c r="K49" i="6"/>
  <c r="J49" i="6"/>
  <c r="G49" i="6"/>
  <c r="F49" i="6"/>
  <c r="AH48" i="6"/>
  <c r="AG48" i="6"/>
  <c r="AF48" i="6"/>
  <c r="AE48" i="6"/>
  <c r="L48" i="6"/>
  <c r="F48" i="6"/>
  <c r="G48" i="6" s="1"/>
  <c r="AH47" i="6"/>
  <c r="AG47" i="6"/>
  <c r="AF47" i="6"/>
  <c r="AE47" i="6"/>
  <c r="L47" i="6"/>
  <c r="K47" i="6"/>
  <c r="J47" i="6"/>
  <c r="G47" i="6"/>
  <c r="F47" i="6"/>
  <c r="AH46" i="6"/>
  <c r="AG46" i="6"/>
  <c r="AF46" i="6"/>
  <c r="AE46" i="6"/>
  <c r="L46" i="6"/>
  <c r="K46" i="6"/>
  <c r="J46" i="6"/>
  <c r="F46" i="6"/>
  <c r="G46" i="6" s="1"/>
  <c r="AH45" i="6"/>
  <c r="AG45" i="6"/>
  <c r="AF45" i="6"/>
  <c r="AE45" i="6"/>
  <c r="L45" i="6"/>
  <c r="K45" i="6"/>
  <c r="J45" i="6"/>
  <c r="G45" i="6"/>
  <c r="F45" i="6"/>
  <c r="AH44" i="6"/>
  <c r="AG44" i="6"/>
  <c r="AF44" i="6"/>
  <c r="AE44" i="6"/>
  <c r="L44" i="6"/>
  <c r="K44" i="6"/>
  <c r="F44" i="6"/>
  <c r="G44" i="6" s="1"/>
  <c r="AH43" i="6"/>
  <c r="AG43" i="6"/>
  <c r="AF43" i="6"/>
  <c r="AE43" i="6"/>
  <c r="L43" i="6"/>
  <c r="K43" i="6"/>
  <c r="J43" i="6"/>
  <c r="G43" i="6"/>
  <c r="F43" i="6"/>
  <c r="AH42" i="6"/>
  <c r="AG42" i="6"/>
  <c r="AF42" i="6"/>
  <c r="AE42" i="6"/>
  <c r="L42" i="6"/>
  <c r="K42" i="6"/>
  <c r="F42" i="6"/>
  <c r="G42" i="6" s="1"/>
  <c r="AH41" i="6"/>
  <c r="AG41" i="6"/>
  <c r="AF41" i="6"/>
  <c r="AE41" i="6"/>
  <c r="AH36" i="6"/>
  <c r="AG36" i="6"/>
  <c r="AF36" i="6"/>
  <c r="AE36" i="6"/>
  <c r="AD36" i="6"/>
  <c r="AC36" i="6"/>
  <c r="AH35" i="6"/>
  <c r="AG35" i="6"/>
  <c r="AF35" i="6"/>
  <c r="AE35" i="6"/>
  <c r="AD35" i="6"/>
  <c r="AC35" i="6"/>
  <c r="AH34" i="6"/>
  <c r="AG34" i="6"/>
  <c r="AF34" i="6"/>
  <c r="AE34" i="6"/>
  <c r="AD34" i="6"/>
  <c r="AC34" i="6"/>
  <c r="AH33" i="6"/>
  <c r="AG33" i="6"/>
  <c r="AF33" i="6"/>
  <c r="AE33" i="6"/>
  <c r="AD33" i="6"/>
  <c r="AC33" i="6"/>
  <c r="AH32" i="6"/>
  <c r="AG32" i="6"/>
  <c r="AF32" i="6"/>
  <c r="AE32" i="6"/>
  <c r="AD32" i="6"/>
  <c r="AC32" i="6"/>
  <c r="AH31" i="6"/>
  <c r="AG31" i="6"/>
  <c r="AF31" i="6"/>
  <c r="AE31" i="6"/>
  <c r="AD31" i="6"/>
  <c r="AC31" i="6"/>
  <c r="AH30" i="6"/>
  <c r="AG30" i="6"/>
  <c r="AF30" i="6"/>
  <c r="AE30" i="6"/>
  <c r="AD30" i="6"/>
  <c r="AC30" i="6"/>
  <c r="AH29" i="6"/>
  <c r="AG29" i="6"/>
  <c r="AF29" i="6"/>
  <c r="AE29" i="6"/>
  <c r="AD29" i="6"/>
  <c r="AC29" i="6"/>
  <c r="AH28" i="6"/>
  <c r="AG28" i="6"/>
  <c r="AF28" i="6"/>
  <c r="AE28" i="6"/>
  <c r="AD28" i="6"/>
  <c r="AC28" i="6"/>
  <c r="AH27" i="6"/>
  <c r="AG27" i="6"/>
  <c r="AF27" i="6"/>
  <c r="AE27" i="6"/>
  <c r="AD27" i="6"/>
  <c r="AC27" i="6"/>
  <c r="AH26" i="6"/>
  <c r="AG26" i="6"/>
  <c r="AF26" i="6"/>
  <c r="AE26" i="6"/>
  <c r="AD26" i="6"/>
  <c r="AC26" i="6"/>
  <c r="AH25" i="6"/>
  <c r="AG25" i="6"/>
  <c r="AF25" i="6"/>
  <c r="AE25" i="6"/>
  <c r="AD25" i="6"/>
  <c r="AC25" i="6"/>
  <c r="AH24" i="6"/>
  <c r="AG24" i="6"/>
  <c r="AF24" i="6"/>
  <c r="AE24" i="6"/>
  <c r="AD24" i="6"/>
  <c r="AC24" i="6"/>
  <c r="AH23" i="6"/>
  <c r="AG23" i="6"/>
  <c r="AF23" i="6"/>
  <c r="AE23" i="6"/>
  <c r="AD23" i="6"/>
  <c r="AC23" i="6"/>
  <c r="AH22" i="6"/>
  <c r="AG22" i="6"/>
  <c r="AF22" i="6"/>
  <c r="AE22" i="6"/>
  <c r="AD22" i="6"/>
  <c r="AC22" i="6"/>
  <c r="AH21" i="6"/>
  <c r="AG21" i="6"/>
  <c r="AF21" i="6"/>
  <c r="AE21" i="6"/>
  <c r="AD21" i="6"/>
  <c r="AC21" i="6"/>
  <c r="AH20" i="6"/>
  <c r="AG20" i="6"/>
  <c r="AF20" i="6"/>
  <c r="AE20" i="6"/>
  <c r="AD20" i="6"/>
  <c r="AC20" i="6"/>
  <c r="AH19" i="6"/>
  <c r="AG19" i="6"/>
  <c r="AF19" i="6"/>
  <c r="AE19" i="6"/>
  <c r="AD19" i="6"/>
  <c r="AC19" i="6"/>
  <c r="AH18" i="6"/>
  <c r="AG18" i="6"/>
  <c r="AF18" i="6"/>
  <c r="AE18" i="6"/>
  <c r="AD18" i="6"/>
  <c r="AC18" i="6"/>
  <c r="AH17" i="6"/>
  <c r="AG17" i="6"/>
  <c r="AF17" i="6"/>
  <c r="AE17" i="6"/>
  <c r="AD17" i="6"/>
  <c r="AC17" i="6"/>
  <c r="AH16" i="6"/>
  <c r="AG16" i="6"/>
  <c r="AF16" i="6"/>
  <c r="AE16" i="6"/>
  <c r="AD16" i="6"/>
  <c r="AC16" i="6"/>
  <c r="AH15" i="6"/>
  <c r="AG15" i="6"/>
  <c r="AF15" i="6"/>
  <c r="AE15" i="6"/>
  <c r="AD15" i="6"/>
  <c r="AC15" i="6"/>
  <c r="AH14" i="6"/>
  <c r="AG14" i="6"/>
  <c r="AF14" i="6"/>
  <c r="AE14" i="6"/>
  <c r="AD14" i="6"/>
  <c r="AC14" i="6"/>
  <c r="AH13" i="6"/>
  <c r="AG13" i="6"/>
  <c r="AF13" i="6"/>
  <c r="AE13" i="6"/>
  <c r="AD13" i="6"/>
  <c r="AC13" i="6"/>
  <c r="AH12" i="6"/>
  <c r="AG12" i="6"/>
  <c r="AF12" i="6"/>
  <c r="AE12" i="6"/>
  <c r="AD12" i="6"/>
  <c r="AC12" i="6"/>
  <c r="AH11" i="6"/>
  <c r="AG11" i="6"/>
  <c r="AF11" i="6"/>
  <c r="AE11" i="6"/>
  <c r="AD11" i="6"/>
  <c r="AC11" i="6"/>
  <c r="AH10" i="6"/>
  <c r="AG10" i="6"/>
  <c r="AF10" i="6"/>
  <c r="AE10" i="6"/>
  <c r="AD10" i="6"/>
  <c r="AC10" i="6"/>
  <c r="AH9" i="6"/>
  <c r="AG9" i="6"/>
  <c r="AF9" i="6"/>
  <c r="AE9" i="6"/>
  <c r="AD9" i="6"/>
  <c r="AC9" i="6"/>
  <c r="AH8" i="6"/>
  <c r="AG8" i="6"/>
  <c r="AF8" i="6"/>
  <c r="AE8" i="6"/>
  <c r="AD8" i="6"/>
  <c r="AC8" i="6"/>
  <c r="AH7" i="6"/>
  <c r="AG7" i="6"/>
  <c r="AF7" i="6"/>
  <c r="AE7" i="6"/>
  <c r="AD7" i="6"/>
  <c r="AC7" i="6"/>
  <c r="AH6" i="6"/>
  <c r="AG6" i="6"/>
  <c r="AF6" i="6"/>
  <c r="AE6" i="6"/>
  <c r="AD6" i="6"/>
  <c r="AC6" i="6"/>
  <c r="AH5" i="6"/>
  <c r="AG5" i="6"/>
  <c r="AF5" i="6"/>
  <c r="AE5" i="6"/>
  <c r="AD5" i="6"/>
  <c r="AC5" i="6"/>
  <c r="AH4" i="6"/>
  <c r="H44" i="6" s="1"/>
  <c r="AG4" i="6"/>
  <c r="AF4" i="6"/>
  <c r="AE4" i="6"/>
  <c r="AD4" i="6"/>
  <c r="AC4" i="6"/>
  <c r="AH3" i="6"/>
  <c r="AG3" i="6"/>
  <c r="AF3" i="6"/>
  <c r="AE3" i="6"/>
  <c r="AD3" i="6"/>
  <c r="AC3" i="6"/>
  <c r="AH2" i="6"/>
  <c r="AG2" i="6"/>
  <c r="AF2" i="6"/>
  <c r="AE2" i="6"/>
  <c r="AD2" i="6"/>
  <c r="AC2" i="6"/>
  <c r="AH124" i="5"/>
  <c r="AG124" i="5"/>
  <c r="AF124" i="5"/>
  <c r="AE124" i="5"/>
  <c r="A124" i="5"/>
  <c r="AH123" i="5"/>
  <c r="AG123" i="5"/>
  <c r="AF123" i="5"/>
  <c r="AE123" i="5"/>
  <c r="A123" i="5"/>
  <c r="AH122" i="5"/>
  <c r="AG122" i="5"/>
  <c r="AF122" i="5"/>
  <c r="AE122" i="5"/>
  <c r="A122" i="5"/>
  <c r="AH121" i="5"/>
  <c r="AG121" i="5"/>
  <c r="AF121" i="5"/>
  <c r="AE121" i="5"/>
  <c r="A121" i="5"/>
  <c r="AH120" i="5"/>
  <c r="AG120" i="5"/>
  <c r="AF120" i="5"/>
  <c r="AE120" i="5"/>
  <c r="A120" i="5"/>
  <c r="AH119" i="5"/>
  <c r="AG119" i="5"/>
  <c r="AF119" i="5"/>
  <c r="AE119" i="5"/>
  <c r="A119" i="5"/>
  <c r="AH118" i="5"/>
  <c r="AG118" i="5"/>
  <c r="AF118" i="5"/>
  <c r="AE118" i="5"/>
  <c r="A118" i="5"/>
  <c r="AH117" i="5"/>
  <c r="AG117" i="5"/>
  <c r="AF117" i="5"/>
  <c r="AE117" i="5"/>
  <c r="A117" i="5"/>
  <c r="AH116" i="5"/>
  <c r="AG116" i="5"/>
  <c r="AF116" i="5"/>
  <c r="AE116" i="5"/>
  <c r="A116" i="5"/>
  <c r="AH115" i="5"/>
  <c r="AG115" i="5"/>
  <c r="AF115" i="5"/>
  <c r="AE115" i="5"/>
  <c r="A115" i="5"/>
  <c r="AH114" i="5"/>
  <c r="AG114" i="5"/>
  <c r="AF114" i="5"/>
  <c r="AE114" i="5"/>
  <c r="AH110" i="5"/>
  <c r="AG110" i="5"/>
  <c r="AF110" i="5"/>
  <c r="AE110" i="5"/>
  <c r="AH109" i="5"/>
  <c r="AG109" i="5"/>
  <c r="AF109" i="5"/>
  <c r="AE109" i="5"/>
  <c r="AH108" i="5"/>
  <c r="AG108" i="5"/>
  <c r="AF108" i="5"/>
  <c r="AE108" i="5"/>
  <c r="AH107" i="5"/>
  <c r="AG107" i="5"/>
  <c r="AF107" i="5"/>
  <c r="AE107" i="5"/>
  <c r="AH106" i="5"/>
  <c r="AG106" i="5"/>
  <c r="AF106" i="5"/>
  <c r="AE106" i="5"/>
  <c r="AH105" i="5"/>
  <c r="AG105" i="5"/>
  <c r="AF105" i="5"/>
  <c r="AE105" i="5"/>
  <c r="AH104" i="5"/>
  <c r="AG104" i="5"/>
  <c r="AF104" i="5"/>
  <c r="AE104" i="5"/>
  <c r="AH103" i="5"/>
  <c r="AG103" i="5"/>
  <c r="AF103" i="5"/>
  <c r="AE103" i="5"/>
  <c r="AH102" i="5"/>
  <c r="AG102" i="5"/>
  <c r="AF102" i="5"/>
  <c r="AE102" i="5"/>
  <c r="AH101" i="5"/>
  <c r="AG101" i="5"/>
  <c r="AF101" i="5"/>
  <c r="AE101" i="5"/>
  <c r="AH100" i="5"/>
  <c r="AG100" i="5"/>
  <c r="AF100" i="5"/>
  <c r="AE100" i="5"/>
  <c r="AH99" i="5"/>
  <c r="AG99" i="5"/>
  <c r="AF99" i="5"/>
  <c r="AE99" i="5"/>
  <c r="AH98" i="5"/>
  <c r="AG98" i="5"/>
  <c r="AF98" i="5"/>
  <c r="AE98" i="5"/>
  <c r="AH97" i="5"/>
  <c r="AG97" i="5"/>
  <c r="AF97" i="5"/>
  <c r="AE97" i="5"/>
  <c r="AH96" i="5"/>
  <c r="AG96" i="5"/>
  <c r="AF96" i="5"/>
  <c r="AE96" i="5"/>
  <c r="AH95" i="5"/>
  <c r="AG95" i="5"/>
  <c r="AF95" i="5"/>
  <c r="AE95" i="5"/>
  <c r="AH94" i="5"/>
  <c r="AG94" i="5"/>
  <c r="AF94" i="5"/>
  <c r="AE94" i="5"/>
  <c r="AH93" i="5"/>
  <c r="AG93" i="5"/>
  <c r="AF93" i="5"/>
  <c r="AE93" i="5"/>
  <c r="AH92" i="5"/>
  <c r="AG92" i="5"/>
  <c r="AF92" i="5"/>
  <c r="AE92" i="5"/>
  <c r="AH91" i="5"/>
  <c r="AG91" i="5"/>
  <c r="AF91" i="5"/>
  <c r="AE91" i="5"/>
  <c r="AH90" i="5"/>
  <c r="AG90" i="5"/>
  <c r="AF90" i="5"/>
  <c r="AE90" i="5"/>
  <c r="AH89" i="5"/>
  <c r="AG89" i="5"/>
  <c r="AF89" i="5"/>
  <c r="AE89" i="5"/>
  <c r="AH88" i="5"/>
  <c r="AG88" i="5"/>
  <c r="AF88" i="5"/>
  <c r="AE88" i="5"/>
  <c r="AH87" i="5"/>
  <c r="AG87" i="5"/>
  <c r="AF87" i="5"/>
  <c r="AE87" i="5"/>
  <c r="AH86" i="5"/>
  <c r="AG86" i="5"/>
  <c r="AF86" i="5"/>
  <c r="AE86" i="5"/>
  <c r="AH85" i="5"/>
  <c r="AG85" i="5"/>
  <c r="AF85" i="5"/>
  <c r="AE85" i="5"/>
  <c r="AH84" i="5"/>
  <c r="AG84" i="5"/>
  <c r="AF84" i="5"/>
  <c r="AE84" i="5"/>
  <c r="AH83" i="5"/>
  <c r="AG83" i="5"/>
  <c r="AF83" i="5"/>
  <c r="AE83" i="5"/>
  <c r="AH82" i="5"/>
  <c r="AG82" i="5"/>
  <c r="AF82" i="5"/>
  <c r="AE82" i="5"/>
  <c r="AH81" i="5"/>
  <c r="AG81" i="5"/>
  <c r="AF81" i="5"/>
  <c r="AE81" i="5"/>
  <c r="AH80" i="5"/>
  <c r="AG80" i="5"/>
  <c r="AF80" i="5"/>
  <c r="AE80" i="5"/>
  <c r="AH76" i="5"/>
  <c r="AG76" i="5"/>
  <c r="AF76" i="5"/>
  <c r="AE76" i="5"/>
  <c r="L76" i="5"/>
  <c r="K76" i="5"/>
  <c r="J76" i="5"/>
  <c r="H76" i="5"/>
  <c r="I76" i="5" s="1"/>
  <c r="F76" i="5"/>
  <c r="G76" i="5" s="1"/>
  <c r="AH75" i="5"/>
  <c r="AG75" i="5"/>
  <c r="AF75" i="5"/>
  <c r="AE75" i="5"/>
  <c r="L75" i="5"/>
  <c r="K75" i="5"/>
  <c r="J75" i="5"/>
  <c r="F75" i="5"/>
  <c r="G75" i="5" s="1"/>
  <c r="AH74" i="5"/>
  <c r="AG74" i="5"/>
  <c r="AF74" i="5"/>
  <c r="AE74" i="5"/>
  <c r="L74" i="5"/>
  <c r="K74" i="5"/>
  <c r="J74" i="5"/>
  <c r="F74" i="5"/>
  <c r="G74" i="5" s="1"/>
  <c r="AH73" i="5"/>
  <c r="AG73" i="5"/>
  <c r="AF73" i="5"/>
  <c r="AE73" i="5"/>
  <c r="L73" i="5"/>
  <c r="K73" i="5"/>
  <c r="J73" i="5"/>
  <c r="G73" i="5"/>
  <c r="F73" i="5"/>
  <c r="AH72" i="5"/>
  <c r="AG72" i="5"/>
  <c r="AF72" i="5"/>
  <c r="AE72" i="5"/>
  <c r="L72" i="5"/>
  <c r="K72" i="5"/>
  <c r="G72" i="5"/>
  <c r="F72" i="5"/>
  <c r="AH71" i="5"/>
  <c r="AG71" i="5"/>
  <c r="AF71" i="5"/>
  <c r="AE71" i="5"/>
  <c r="L71" i="5"/>
  <c r="G71" i="5"/>
  <c r="F71" i="5"/>
  <c r="AH70" i="5"/>
  <c r="AG70" i="5"/>
  <c r="AF70" i="5"/>
  <c r="AE70" i="5"/>
  <c r="L70" i="5"/>
  <c r="K70" i="5"/>
  <c r="J70" i="5"/>
  <c r="F70" i="5"/>
  <c r="G70" i="5" s="1"/>
  <c r="AH69" i="5"/>
  <c r="AG69" i="5"/>
  <c r="AF69" i="5"/>
  <c r="AE69" i="5"/>
  <c r="L69" i="5"/>
  <c r="K69" i="5"/>
  <c r="J69" i="5"/>
  <c r="F69" i="5"/>
  <c r="G69" i="5" s="1"/>
  <c r="AH68" i="5"/>
  <c r="AG68" i="5"/>
  <c r="AF68" i="5"/>
  <c r="AE68" i="5"/>
  <c r="L68" i="5"/>
  <c r="K68" i="5"/>
  <c r="J68" i="5"/>
  <c r="F68" i="5"/>
  <c r="G68" i="5" s="1"/>
  <c r="AH67" i="5"/>
  <c r="AG67" i="5"/>
  <c r="AF67" i="5"/>
  <c r="AE67" i="5"/>
  <c r="L67" i="5"/>
  <c r="K67" i="5"/>
  <c r="F67" i="5"/>
  <c r="G67" i="5" s="1"/>
  <c r="AH66" i="5"/>
  <c r="AG66" i="5"/>
  <c r="AF66" i="5"/>
  <c r="AE66" i="5"/>
  <c r="L66" i="5"/>
  <c r="K66" i="5"/>
  <c r="J66" i="5"/>
  <c r="F66" i="5"/>
  <c r="G66" i="5" s="1"/>
  <c r="AH65" i="5"/>
  <c r="AG65" i="5"/>
  <c r="AF65" i="5"/>
  <c r="AE65" i="5"/>
  <c r="L65" i="5"/>
  <c r="K65" i="5"/>
  <c r="J65" i="5"/>
  <c r="G65" i="5"/>
  <c r="F65" i="5"/>
  <c r="AH64" i="5"/>
  <c r="AG64" i="5"/>
  <c r="AF64" i="5"/>
  <c r="AE64" i="5"/>
  <c r="L64" i="5"/>
  <c r="K64" i="5"/>
  <c r="G64" i="5"/>
  <c r="F64" i="5"/>
  <c r="AH63" i="5"/>
  <c r="AG63" i="5"/>
  <c r="AF63" i="5"/>
  <c r="AE63" i="5"/>
  <c r="L63" i="5"/>
  <c r="K63" i="5"/>
  <c r="J63" i="5"/>
  <c r="G63" i="5"/>
  <c r="F63" i="5"/>
  <c r="AH62" i="5"/>
  <c r="AG62" i="5"/>
  <c r="AF62" i="5"/>
  <c r="AE62" i="5"/>
  <c r="L62" i="5"/>
  <c r="K62" i="5"/>
  <c r="F62" i="5"/>
  <c r="G62" i="5" s="1"/>
  <c r="AH61" i="5"/>
  <c r="AG61" i="5"/>
  <c r="AF61" i="5"/>
  <c r="AE61" i="5"/>
  <c r="L61" i="5"/>
  <c r="K61" i="5"/>
  <c r="J61" i="5"/>
  <c r="F61" i="5"/>
  <c r="G61" i="5" s="1"/>
  <c r="AH60" i="5"/>
  <c r="AG60" i="5"/>
  <c r="AF60" i="5"/>
  <c r="AE60" i="5"/>
  <c r="L60" i="5"/>
  <c r="K60" i="5"/>
  <c r="J60" i="5"/>
  <c r="F60" i="5"/>
  <c r="G60" i="5" s="1"/>
  <c r="AH59" i="5"/>
  <c r="AG59" i="5"/>
  <c r="AF59" i="5"/>
  <c r="AE59" i="5"/>
  <c r="L59" i="5"/>
  <c r="K59" i="5"/>
  <c r="J59" i="5"/>
  <c r="F59" i="5"/>
  <c r="G59" i="5" s="1"/>
  <c r="AH58" i="5"/>
  <c r="AG58" i="5"/>
  <c r="AF58" i="5"/>
  <c r="AE58" i="5"/>
  <c r="L58" i="5"/>
  <c r="K58" i="5"/>
  <c r="J58" i="5"/>
  <c r="F58" i="5"/>
  <c r="G58" i="5" s="1"/>
  <c r="AH57" i="5"/>
  <c r="AG57" i="5"/>
  <c r="AF57" i="5"/>
  <c r="AE57" i="5"/>
  <c r="L57" i="5"/>
  <c r="K57" i="5"/>
  <c r="G57" i="5"/>
  <c r="F57" i="5"/>
  <c r="AH56" i="5"/>
  <c r="AG56" i="5"/>
  <c r="AF56" i="5"/>
  <c r="AE56" i="5"/>
  <c r="L56" i="5"/>
  <c r="K56" i="5"/>
  <c r="J56" i="5"/>
  <c r="G56" i="5"/>
  <c r="F56" i="5"/>
  <c r="AH55" i="5"/>
  <c r="AG55" i="5"/>
  <c r="AF55" i="5"/>
  <c r="AE55" i="5"/>
  <c r="L55" i="5"/>
  <c r="K55" i="5"/>
  <c r="J55" i="5"/>
  <c r="G55" i="5"/>
  <c r="F55" i="5"/>
  <c r="AH54" i="5"/>
  <c r="AG54" i="5"/>
  <c r="AF54" i="5"/>
  <c r="AE54" i="5"/>
  <c r="L54" i="5"/>
  <c r="K54" i="5"/>
  <c r="J54" i="5"/>
  <c r="G54" i="5"/>
  <c r="F54" i="5"/>
  <c r="AH53" i="5"/>
  <c r="AG53" i="5"/>
  <c r="AF53" i="5"/>
  <c r="AE53" i="5"/>
  <c r="L53" i="5"/>
  <c r="K53" i="5"/>
  <c r="J53" i="5"/>
  <c r="G53" i="5"/>
  <c r="F53" i="5"/>
  <c r="AH52" i="5"/>
  <c r="AG52" i="5"/>
  <c r="AF52" i="5"/>
  <c r="AE52" i="5"/>
  <c r="L52" i="5"/>
  <c r="K52" i="5"/>
  <c r="F52" i="5"/>
  <c r="G52" i="5" s="1"/>
  <c r="AH51" i="5"/>
  <c r="AG51" i="5"/>
  <c r="AF51" i="5"/>
  <c r="AE51" i="5"/>
  <c r="L51" i="5"/>
  <c r="K51" i="5"/>
  <c r="J51" i="5"/>
  <c r="F51" i="5"/>
  <c r="G51" i="5" s="1"/>
  <c r="AH50" i="5"/>
  <c r="AG50" i="5"/>
  <c r="AF50" i="5"/>
  <c r="AE50" i="5"/>
  <c r="F50" i="5"/>
  <c r="G50" i="5" s="1"/>
  <c r="AH49" i="5"/>
  <c r="AG49" i="5"/>
  <c r="AF49" i="5"/>
  <c r="AE49" i="5"/>
  <c r="L49" i="5"/>
  <c r="K49" i="5"/>
  <c r="J49" i="5"/>
  <c r="G49" i="5"/>
  <c r="F49" i="5"/>
  <c r="AH48" i="5"/>
  <c r="AG48" i="5"/>
  <c r="AF48" i="5"/>
  <c r="AE48" i="5"/>
  <c r="L48" i="5"/>
  <c r="F48" i="5"/>
  <c r="G48" i="5" s="1"/>
  <c r="AH47" i="5"/>
  <c r="AG47" i="5"/>
  <c r="AF47" i="5"/>
  <c r="AE47" i="5"/>
  <c r="L47" i="5"/>
  <c r="K47" i="5"/>
  <c r="J47" i="5"/>
  <c r="G47" i="5"/>
  <c r="F47" i="5"/>
  <c r="AH46" i="5"/>
  <c r="AG46" i="5"/>
  <c r="AF46" i="5"/>
  <c r="AE46" i="5"/>
  <c r="L46" i="5"/>
  <c r="K46" i="5"/>
  <c r="J46" i="5"/>
  <c r="G46" i="5"/>
  <c r="F46" i="5"/>
  <c r="AH45" i="5"/>
  <c r="AG45" i="5"/>
  <c r="AF45" i="5"/>
  <c r="AE45" i="5"/>
  <c r="L45" i="5"/>
  <c r="K45" i="5"/>
  <c r="J45" i="5"/>
  <c r="G45" i="5"/>
  <c r="F45" i="5"/>
  <c r="AH44" i="5"/>
  <c r="AG44" i="5"/>
  <c r="AF44" i="5"/>
  <c r="AE44" i="5"/>
  <c r="L44" i="5"/>
  <c r="K44" i="5"/>
  <c r="F44" i="5"/>
  <c r="G44" i="5" s="1"/>
  <c r="AH43" i="5"/>
  <c r="AG43" i="5"/>
  <c r="AF43" i="5"/>
  <c r="AE43" i="5"/>
  <c r="L43" i="5"/>
  <c r="K43" i="5"/>
  <c r="J43" i="5"/>
  <c r="F43" i="5"/>
  <c r="G43" i="5" s="1"/>
  <c r="AH42" i="5"/>
  <c r="AG42" i="5"/>
  <c r="AF42" i="5"/>
  <c r="AE42" i="5"/>
  <c r="L42" i="5"/>
  <c r="K42" i="5"/>
  <c r="F42" i="5"/>
  <c r="G42" i="5" s="1"/>
  <c r="C94" i="5" s="1"/>
  <c r="AH41" i="5"/>
  <c r="AG41" i="5"/>
  <c r="AF41" i="5"/>
  <c r="AE41" i="5"/>
  <c r="AH36" i="5"/>
  <c r="AG36" i="5"/>
  <c r="AF36" i="5"/>
  <c r="AE36" i="5"/>
  <c r="AD36" i="5"/>
  <c r="AC36" i="5"/>
  <c r="AH35" i="5"/>
  <c r="AG35" i="5"/>
  <c r="AF35" i="5"/>
  <c r="AE35" i="5"/>
  <c r="H75" i="5" s="1"/>
  <c r="I75" i="5" s="1"/>
  <c r="AD35" i="5"/>
  <c r="AC35" i="5"/>
  <c r="AH34" i="5"/>
  <c r="AG34" i="5"/>
  <c r="AF34" i="5"/>
  <c r="AE34" i="5"/>
  <c r="AD34" i="5"/>
  <c r="AC34" i="5"/>
  <c r="AH33" i="5"/>
  <c r="AG33" i="5"/>
  <c r="AF33" i="5"/>
  <c r="AE33" i="5"/>
  <c r="AD33" i="5"/>
  <c r="AC33" i="5"/>
  <c r="AH32" i="5"/>
  <c r="AG32" i="5"/>
  <c r="AF32" i="5"/>
  <c r="AE32" i="5"/>
  <c r="AD32" i="5"/>
  <c r="AC32" i="5"/>
  <c r="AH31" i="5"/>
  <c r="AG31" i="5"/>
  <c r="AF31" i="5"/>
  <c r="AE31" i="5"/>
  <c r="H71" i="5" s="1"/>
  <c r="AD31" i="5"/>
  <c r="AC31" i="5"/>
  <c r="AH30" i="5"/>
  <c r="AG30" i="5"/>
  <c r="AF30" i="5"/>
  <c r="AE30" i="5"/>
  <c r="AD30" i="5"/>
  <c r="AC30" i="5"/>
  <c r="AH29" i="5"/>
  <c r="AG29" i="5"/>
  <c r="AF29" i="5"/>
  <c r="AE29" i="5"/>
  <c r="AD29" i="5"/>
  <c r="AC29" i="5"/>
  <c r="AH28" i="5"/>
  <c r="AG28" i="5"/>
  <c r="AF28" i="5"/>
  <c r="AE28" i="5"/>
  <c r="H68" i="5" s="1"/>
  <c r="I68" i="5" s="1"/>
  <c r="AD28" i="5"/>
  <c r="AC28" i="5"/>
  <c r="AH27" i="5"/>
  <c r="AG27" i="5"/>
  <c r="AF27" i="5"/>
  <c r="AE27" i="5"/>
  <c r="H67" i="5" s="1"/>
  <c r="AD27" i="5"/>
  <c r="AC27" i="5"/>
  <c r="AH26" i="5"/>
  <c r="AG26" i="5"/>
  <c r="AF26" i="5"/>
  <c r="AE26" i="5"/>
  <c r="AD26" i="5"/>
  <c r="AC26" i="5"/>
  <c r="AH25" i="5"/>
  <c r="AG25" i="5"/>
  <c r="AF25" i="5"/>
  <c r="AE25" i="5"/>
  <c r="AD25" i="5"/>
  <c r="AC25" i="5"/>
  <c r="AH24" i="5"/>
  <c r="AG24" i="5"/>
  <c r="AF24" i="5"/>
  <c r="AE24" i="5"/>
  <c r="AD24" i="5"/>
  <c r="AC24" i="5"/>
  <c r="AH23" i="5"/>
  <c r="AG23" i="5"/>
  <c r="AF23" i="5"/>
  <c r="AE23" i="5"/>
  <c r="H63" i="5" s="1"/>
  <c r="I63" i="5" s="1"/>
  <c r="AD23" i="5"/>
  <c r="AC23" i="5"/>
  <c r="AH22" i="5"/>
  <c r="AG22" i="5"/>
  <c r="AF22" i="5"/>
  <c r="AE22" i="5"/>
  <c r="AD22" i="5"/>
  <c r="AC22" i="5"/>
  <c r="AH21" i="5"/>
  <c r="AG21" i="5"/>
  <c r="AF21" i="5"/>
  <c r="AE21" i="5"/>
  <c r="AD21" i="5"/>
  <c r="AC21" i="5"/>
  <c r="AH20" i="5"/>
  <c r="AG20" i="5"/>
  <c r="AF20" i="5"/>
  <c r="AE20" i="5"/>
  <c r="H60" i="5" s="1"/>
  <c r="I60" i="5" s="1"/>
  <c r="AD20" i="5"/>
  <c r="AC20" i="5"/>
  <c r="AH19" i="5"/>
  <c r="AG19" i="5"/>
  <c r="AF19" i="5"/>
  <c r="AE19" i="5"/>
  <c r="H59" i="5" s="1"/>
  <c r="I59" i="5" s="1"/>
  <c r="AD19" i="5"/>
  <c r="AC19" i="5"/>
  <c r="AH18" i="5"/>
  <c r="AG18" i="5"/>
  <c r="AF18" i="5"/>
  <c r="AE18" i="5"/>
  <c r="AD18" i="5"/>
  <c r="AC18" i="5"/>
  <c r="AH17" i="5"/>
  <c r="AG17" i="5"/>
  <c r="AF17" i="5"/>
  <c r="AE17" i="5"/>
  <c r="AD17" i="5"/>
  <c r="AC17" i="5"/>
  <c r="AH16" i="5"/>
  <c r="AG16" i="5"/>
  <c r="AF16" i="5"/>
  <c r="AE16" i="5"/>
  <c r="AD16" i="5"/>
  <c r="AC16" i="5"/>
  <c r="AH15" i="5"/>
  <c r="AG15" i="5"/>
  <c r="AF15" i="5"/>
  <c r="AE15" i="5"/>
  <c r="H55" i="5" s="1"/>
  <c r="I55" i="5" s="1"/>
  <c r="AD15" i="5"/>
  <c r="AC15" i="5"/>
  <c r="AH14" i="5"/>
  <c r="AG14" i="5"/>
  <c r="AF14" i="5"/>
  <c r="AE14" i="5"/>
  <c r="AD14" i="5"/>
  <c r="AC14" i="5"/>
  <c r="AH13" i="5"/>
  <c r="AG13" i="5"/>
  <c r="AF13" i="5"/>
  <c r="AE13" i="5"/>
  <c r="AD13" i="5"/>
  <c r="AC13" i="5"/>
  <c r="AH12" i="5"/>
  <c r="AG12" i="5"/>
  <c r="AF12" i="5"/>
  <c r="AE12" i="5"/>
  <c r="H52" i="5" s="1"/>
  <c r="AD12" i="5"/>
  <c r="AC12" i="5"/>
  <c r="AH11" i="5"/>
  <c r="AG11" i="5"/>
  <c r="AF11" i="5"/>
  <c r="AE11" i="5"/>
  <c r="H51" i="5" s="1"/>
  <c r="I51" i="5" s="1"/>
  <c r="AD11" i="5"/>
  <c r="AC11" i="5"/>
  <c r="AH10" i="5"/>
  <c r="AG10" i="5"/>
  <c r="AF10" i="5"/>
  <c r="AE10" i="5"/>
  <c r="AD10" i="5"/>
  <c r="AC10" i="5"/>
  <c r="AH9" i="5"/>
  <c r="AG9" i="5"/>
  <c r="AF9" i="5"/>
  <c r="AE9" i="5"/>
  <c r="AD9" i="5"/>
  <c r="AC9" i="5"/>
  <c r="AH8" i="5"/>
  <c r="AG8" i="5"/>
  <c r="AF8" i="5"/>
  <c r="AE8" i="5"/>
  <c r="AD8" i="5"/>
  <c r="AC8" i="5"/>
  <c r="AH7" i="5"/>
  <c r="AG7" i="5"/>
  <c r="AF7" i="5"/>
  <c r="AE7" i="5"/>
  <c r="H47" i="5" s="1"/>
  <c r="I47" i="5" s="1"/>
  <c r="AD7" i="5"/>
  <c r="AC7" i="5"/>
  <c r="AH6" i="5"/>
  <c r="AG6" i="5"/>
  <c r="AF6" i="5"/>
  <c r="AE6" i="5"/>
  <c r="AD6" i="5"/>
  <c r="AC6" i="5"/>
  <c r="AH5" i="5"/>
  <c r="AG5" i="5"/>
  <c r="AF5" i="5"/>
  <c r="AE5" i="5"/>
  <c r="AD5" i="5"/>
  <c r="AC5" i="5"/>
  <c r="AH4" i="5"/>
  <c r="AG4" i="5"/>
  <c r="AF4" i="5"/>
  <c r="AE4" i="5"/>
  <c r="H44" i="5" s="1"/>
  <c r="AD4" i="5"/>
  <c r="AC4" i="5"/>
  <c r="AH3" i="5"/>
  <c r="AG3" i="5"/>
  <c r="AF3" i="5"/>
  <c r="AE3" i="5"/>
  <c r="H43" i="5" s="1"/>
  <c r="I43" i="5" s="1"/>
  <c r="AD3" i="5"/>
  <c r="AC3" i="5"/>
  <c r="AH2" i="5"/>
  <c r="AG2" i="5"/>
  <c r="AF2" i="5"/>
  <c r="AE2" i="5"/>
  <c r="AD2" i="5"/>
  <c r="AC2" i="5"/>
  <c r="AH56" i="4"/>
  <c r="AG56" i="4"/>
  <c r="AF56" i="4"/>
  <c r="AE56" i="4"/>
  <c r="AD56" i="4"/>
  <c r="AC56" i="4"/>
  <c r="AH55" i="4"/>
  <c r="AG55" i="4"/>
  <c r="AF55" i="4"/>
  <c r="AE55" i="4"/>
  <c r="AD55" i="4"/>
  <c r="AC55" i="4"/>
  <c r="AH54" i="4"/>
  <c r="AG54" i="4"/>
  <c r="AF54" i="4"/>
  <c r="AE54" i="4"/>
  <c r="AD54" i="4"/>
  <c r="AC54" i="4"/>
  <c r="AH53" i="4"/>
  <c r="AG53" i="4"/>
  <c r="AF53" i="4"/>
  <c r="AE53" i="4"/>
  <c r="AD53" i="4"/>
  <c r="AC53" i="4"/>
  <c r="AH52" i="4"/>
  <c r="AG52" i="4"/>
  <c r="AF52" i="4"/>
  <c r="AE52" i="4"/>
  <c r="AD52" i="4"/>
  <c r="AC52" i="4"/>
  <c r="AH51" i="4"/>
  <c r="AG51" i="4"/>
  <c r="AF51" i="4"/>
  <c r="AE51" i="4"/>
  <c r="AD51" i="4"/>
  <c r="AC51" i="4"/>
  <c r="AH50" i="4"/>
  <c r="AG50" i="4"/>
  <c r="AF50" i="4"/>
  <c r="AE50" i="4"/>
  <c r="AD50" i="4"/>
  <c r="AC50" i="4"/>
  <c r="AH49" i="4"/>
  <c r="AG49" i="4"/>
  <c r="AF49" i="4"/>
  <c r="AE49" i="4"/>
  <c r="AD49" i="4"/>
  <c r="AC49" i="4"/>
  <c r="AH48" i="4"/>
  <c r="AG48" i="4"/>
  <c r="AF48" i="4"/>
  <c r="AE48" i="4"/>
  <c r="AD48" i="4"/>
  <c r="AC48" i="4"/>
  <c r="AH47" i="4"/>
  <c r="AG47" i="4"/>
  <c r="AF47" i="4"/>
  <c r="AE47" i="4"/>
  <c r="AD47" i="4"/>
  <c r="AC47" i="4"/>
  <c r="AH46" i="4"/>
  <c r="AG46" i="4"/>
  <c r="AF46" i="4"/>
  <c r="AE46" i="4"/>
  <c r="AD46" i="4"/>
  <c r="AC46" i="4"/>
  <c r="AH45" i="4"/>
  <c r="AG45" i="4"/>
  <c r="AF45" i="4"/>
  <c r="AE45" i="4"/>
  <c r="AD45" i="4"/>
  <c r="AC45" i="4"/>
  <c r="AH44" i="4"/>
  <c r="AG44" i="4"/>
  <c r="AF44" i="4"/>
  <c r="AE44" i="4"/>
  <c r="AD44" i="4"/>
  <c r="AC44" i="4"/>
  <c r="AH43" i="4"/>
  <c r="AG43" i="4"/>
  <c r="AF43" i="4"/>
  <c r="AE43" i="4"/>
  <c r="AD43" i="4"/>
  <c r="AC43" i="4"/>
  <c r="AH42" i="4"/>
  <c r="AG42" i="4"/>
  <c r="AF42" i="4"/>
  <c r="AE42" i="4"/>
  <c r="AD42" i="4"/>
  <c r="AC42" i="4"/>
  <c r="AH41" i="4"/>
  <c r="AG41" i="4"/>
  <c r="AF41" i="4"/>
  <c r="AE41" i="4"/>
  <c r="AD41" i="4"/>
  <c r="AC41" i="4"/>
  <c r="AH40" i="4"/>
  <c r="AG40" i="4"/>
  <c r="AF40" i="4"/>
  <c r="AE40" i="4"/>
  <c r="AD40" i="4"/>
  <c r="AC40" i="4"/>
  <c r="AH39" i="4"/>
  <c r="AG39" i="4"/>
  <c r="AF39" i="4"/>
  <c r="AE39" i="4"/>
  <c r="AD39" i="4"/>
  <c r="AC39" i="4"/>
  <c r="AH38" i="4"/>
  <c r="AG38" i="4"/>
  <c r="AF38" i="4"/>
  <c r="AE38" i="4"/>
  <c r="AD38" i="4"/>
  <c r="AC38" i="4"/>
  <c r="AH37" i="4"/>
  <c r="AG37" i="4"/>
  <c r="AF37" i="4"/>
  <c r="AE37" i="4"/>
  <c r="AD37" i="4"/>
  <c r="AC37" i="4"/>
  <c r="AH36" i="4"/>
  <c r="AG36" i="4"/>
  <c r="AF36" i="4"/>
  <c r="AE36" i="4"/>
  <c r="AD36" i="4"/>
  <c r="AC36" i="4"/>
  <c r="AH35" i="4"/>
  <c r="AG35" i="4"/>
  <c r="AF35" i="4"/>
  <c r="AE35" i="4"/>
  <c r="AD35" i="4"/>
  <c r="AC35" i="4"/>
  <c r="AH34" i="4"/>
  <c r="AG34" i="4"/>
  <c r="AF34" i="4"/>
  <c r="AE34" i="4"/>
  <c r="AD34" i="4"/>
  <c r="AC34" i="4"/>
  <c r="AH33" i="4"/>
  <c r="AG33" i="4"/>
  <c r="AF33" i="4"/>
  <c r="AE33" i="4"/>
  <c r="AD33" i="4"/>
  <c r="AC33" i="4"/>
  <c r="AH32" i="4"/>
  <c r="AG32" i="4"/>
  <c r="AF32" i="4"/>
  <c r="AE32" i="4"/>
  <c r="AD32" i="4"/>
  <c r="AC32" i="4"/>
  <c r="AH31" i="4"/>
  <c r="AG31" i="4"/>
  <c r="AF31" i="4"/>
  <c r="AE31" i="4"/>
  <c r="AD31" i="4"/>
  <c r="AC31" i="4"/>
  <c r="AH30" i="4"/>
  <c r="AG30" i="4"/>
  <c r="AF30" i="4"/>
  <c r="AE30" i="4"/>
  <c r="AD30" i="4"/>
  <c r="AC30" i="4"/>
  <c r="AH29" i="4"/>
  <c r="AG29" i="4"/>
  <c r="AF29" i="4"/>
  <c r="AE29" i="4"/>
  <c r="AD29" i="4"/>
  <c r="AC29" i="4"/>
  <c r="AH28" i="4"/>
  <c r="AG28" i="4"/>
  <c r="AF28" i="4"/>
  <c r="AE28" i="4"/>
  <c r="AD28" i="4"/>
  <c r="AC28" i="4"/>
  <c r="AH27" i="4"/>
  <c r="AG27" i="4"/>
  <c r="AF27" i="4"/>
  <c r="AE27" i="4"/>
  <c r="AD27" i="4"/>
  <c r="AC27" i="4"/>
  <c r="AH26" i="4"/>
  <c r="AG26" i="4"/>
  <c r="AF26" i="4"/>
  <c r="AE26" i="4"/>
  <c r="AD26" i="4"/>
  <c r="AC26" i="4"/>
  <c r="AH25" i="4"/>
  <c r="AG25" i="4"/>
  <c r="AF25" i="4"/>
  <c r="AE25" i="4"/>
  <c r="AD25" i="4"/>
  <c r="AC25" i="4"/>
  <c r="AH24" i="4"/>
  <c r="AG24" i="4"/>
  <c r="AF24" i="4"/>
  <c r="AE24" i="4"/>
  <c r="AD24" i="4"/>
  <c r="AC24" i="4"/>
  <c r="AH23" i="4"/>
  <c r="AG23" i="4"/>
  <c r="AF23" i="4"/>
  <c r="AE23" i="4"/>
  <c r="AD23" i="4"/>
  <c r="AC23" i="4"/>
  <c r="AH22" i="4"/>
  <c r="AG22" i="4"/>
  <c r="AF22" i="4"/>
  <c r="AE22" i="4"/>
  <c r="AD22" i="4"/>
  <c r="AC22" i="4"/>
  <c r="AH21" i="4"/>
  <c r="AG21" i="4"/>
  <c r="AF21" i="4"/>
  <c r="AE21" i="4"/>
  <c r="AD21" i="4"/>
  <c r="AC21" i="4"/>
  <c r="AH20" i="4"/>
  <c r="AG20" i="4"/>
  <c r="AF20" i="4"/>
  <c r="AE20" i="4"/>
  <c r="AD20" i="4"/>
  <c r="AC20" i="4"/>
  <c r="AH19" i="4"/>
  <c r="AG19" i="4"/>
  <c r="AF19" i="4"/>
  <c r="AE19" i="4"/>
  <c r="AD19" i="4"/>
  <c r="AC19" i="4"/>
  <c r="AH18" i="4"/>
  <c r="AG18" i="4"/>
  <c r="AF18" i="4"/>
  <c r="AE18" i="4"/>
  <c r="AD18" i="4"/>
  <c r="AC18" i="4"/>
  <c r="AH17" i="4"/>
  <c r="AG17" i="4"/>
  <c r="AF17" i="4"/>
  <c r="AE17" i="4"/>
  <c r="AD17" i="4"/>
  <c r="AC17" i="4"/>
  <c r="AH16" i="4"/>
  <c r="AG16" i="4"/>
  <c r="AF16" i="4"/>
  <c r="AE16" i="4"/>
  <c r="AD16" i="4"/>
  <c r="AC16" i="4"/>
  <c r="AH15" i="4"/>
  <c r="AG15" i="4"/>
  <c r="AF15" i="4"/>
  <c r="AE15" i="4"/>
  <c r="AD15" i="4"/>
  <c r="AC15" i="4"/>
  <c r="AH14" i="4"/>
  <c r="AG14" i="4"/>
  <c r="AF14" i="4"/>
  <c r="AE14" i="4"/>
  <c r="AD14" i="4"/>
  <c r="AC14" i="4"/>
  <c r="AH13" i="4"/>
  <c r="AG13" i="4"/>
  <c r="AF13" i="4"/>
  <c r="AE13" i="4"/>
  <c r="AD13" i="4"/>
  <c r="AC13" i="4"/>
  <c r="AH12" i="4"/>
  <c r="AG12" i="4"/>
  <c r="AF12" i="4"/>
  <c r="AE12" i="4"/>
  <c r="AD12" i="4"/>
  <c r="AC12" i="4"/>
  <c r="AH11" i="4"/>
  <c r="AG11" i="4"/>
  <c r="AF11" i="4"/>
  <c r="AE11" i="4"/>
  <c r="AD11" i="4"/>
  <c r="AC11" i="4"/>
  <c r="AH10" i="4"/>
  <c r="AG10" i="4"/>
  <c r="AF10" i="4"/>
  <c r="AE10" i="4"/>
  <c r="AD10" i="4"/>
  <c r="AC10" i="4"/>
  <c r="AH9" i="4"/>
  <c r="AG9" i="4"/>
  <c r="AF9" i="4"/>
  <c r="AE9" i="4"/>
  <c r="AD9" i="4"/>
  <c r="AC9" i="4"/>
  <c r="AH8" i="4"/>
  <c r="AG8" i="4"/>
  <c r="AF8" i="4"/>
  <c r="AE8" i="4"/>
  <c r="AD8" i="4"/>
  <c r="AC8" i="4"/>
  <c r="AH7" i="4"/>
  <c r="AG7" i="4"/>
  <c r="AF7" i="4"/>
  <c r="AE7" i="4"/>
  <c r="AD7" i="4"/>
  <c r="AC7" i="4"/>
  <c r="AH6" i="4"/>
  <c r="AG6" i="4"/>
  <c r="AF6" i="4"/>
  <c r="AE6" i="4"/>
  <c r="AD6" i="4"/>
  <c r="AC6" i="4"/>
  <c r="AH5" i="4"/>
  <c r="AG5" i="4"/>
  <c r="AF5" i="4"/>
  <c r="AE5" i="4"/>
  <c r="AD5" i="4"/>
  <c r="AC5" i="4"/>
  <c r="AH4" i="4"/>
  <c r="AG4" i="4"/>
  <c r="AF4" i="4"/>
  <c r="AE4" i="4"/>
  <c r="AD4" i="4"/>
  <c r="AC4" i="4"/>
  <c r="AH3" i="4"/>
  <c r="AG3" i="4"/>
  <c r="AF3" i="4"/>
  <c r="AE3" i="4"/>
  <c r="AD3" i="4"/>
  <c r="AC3" i="4"/>
  <c r="AH2" i="4"/>
  <c r="AG2" i="4"/>
  <c r="AF2" i="4"/>
  <c r="AE2" i="4"/>
  <c r="AD2" i="4"/>
  <c r="AC2" i="4"/>
  <c r="AH109" i="3"/>
  <c r="AG109" i="3"/>
  <c r="AF109" i="3"/>
  <c r="AE109" i="3"/>
  <c r="AD109" i="3"/>
  <c r="AC109" i="3"/>
  <c r="AH108" i="3"/>
  <c r="AG108" i="3"/>
  <c r="AF108" i="3"/>
  <c r="AE108" i="3"/>
  <c r="AD108" i="3"/>
  <c r="AC108" i="3"/>
  <c r="AH107" i="3"/>
  <c r="AG107" i="3"/>
  <c r="AF107" i="3"/>
  <c r="AE107" i="3"/>
  <c r="AD107" i="3"/>
  <c r="AC107" i="3"/>
  <c r="AH106" i="3"/>
  <c r="AG106" i="3"/>
  <c r="AF106" i="3"/>
  <c r="AE106" i="3"/>
  <c r="AD106" i="3"/>
  <c r="AC106" i="3"/>
  <c r="AH105" i="3"/>
  <c r="AG105" i="3"/>
  <c r="AF105" i="3"/>
  <c r="AE105" i="3"/>
  <c r="AD105" i="3"/>
  <c r="AC105" i="3"/>
  <c r="AH104" i="3"/>
  <c r="AG104" i="3"/>
  <c r="AF104" i="3"/>
  <c r="AE104" i="3"/>
  <c r="AD104" i="3"/>
  <c r="AC104" i="3"/>
  <c r="AH103" i="3"/>
  <c r="AG103" i="3"/>
  <c r="AF103" i="3"/>
  <c r="AE103" i="3"/>
  <c r="AD103" i="3"/>
  <c r="AC103" i="3"/>
  <c r="AH102" i="3"/>
  <c r="AG102" i="3"/>
  <c r="AF102" i="3"/>
  <c r="AE102" i="3"/>
  <c r="AD102" i="3"/>
  <c r="AC102" i="3"/>
  <c r="AH101" i="3"/>
  <c r="AG101" i="3"/>
  <c r="AF101" i="3"/>
  <c r="AE101" i="3"/>
  <c r="AD101" i="3"/>
  <c r="AC101" i="3"/>
  <c r="AH100" i="3"/>
  <c r="AG100" i="3"/>
  <c r="AF100" i="3"/>
  <c r="AE100" i="3"/>
  <c r="AD100" i="3"/>
  <c r="AC100" i="3"/>
  <c r="AH99" i="3"/>
  <c r="AG99" i="3"/>
  <c r="AF99" i="3"/>
  <c r="AE99" i="3"/>
  <c r="AD99" i="3"/>
  <c r="AC99" i="3"/>
  <c r="AH98" i="3"/>
  <c r="AG98" i="3"/>
  <c r="AF98" i="3"/>
  <c r="AE98" i="3"/>
  <c r="AD98" i="3"/>
  <c r="AC98" i="3"/>
  <c r="AH97" i="3"/>
  <c r="AG97" i="3"/>
  <c r="AF97" i="3"/>
  <c r="AE97" i="3"/>
  <c r="AD97" i="3"/>
  <c r="AC97" i="3"/>
  <c r="AH96" i="3"/>
  <c r="AG96" i="3"/>
  <c r="AF96" i="3"/>
  <c r="AE96" i="3"/>
  <c r="AD96" i="3"/>
  <c r="AC96" i="3"/>
  <c r="AH95" i="3"/>
  <c r="AG95" i="3"/>
  <c r="AF95" i="3"/>
  <c r="AE95" i="3"/>
  <c r="AD95" i="3"/>
  <c r="AC95" i="3"/>
  <c r="AH94" i="3"/>
  <c r="AG94" i="3"/>
  <c r="AF94" i="3"/>
  <c r="AE94" i="3"/>
  <c r="AD94" i="3"/>
  <c r="AC94" i="3"/>
  <c r="AH93" i="3"/>
  <c r="AG93" i="3"/>
  <c r="AF93" i="3"/>
  <c r="AE93" i="3"/>
  <c r="AD93" i="3"/>
  <c r="AC93" i="3"/>
  <c r="AH92" i="3"/>
  <c r="AG92" i="3"/>
  <c r="AF92" i="3"/>
  <c r="AE92" i="3"/>
  <c r="AD92" i="3"/>
  <c r="AC92" i="3"/>
  <c r="AH91" i="3"/>
  <c r="AG91" i="3"/>
  <c r="AF91" i="3"/>
  <c r="AE91" i="3"/>
  <c r="AD91" i="3"/>
  <c r="AC91" i="3"/>
  <c r="AH90" i="3"/>
  <c r="AG90" i="3"/>
  <c r="AF90" i="3"/>
  <c r="AE90" i="3"/>
  <c r="AD90" i="3"/>
  <c r="AC90" i="3"/>
  <c r="AH89" i="3"/>
  <c r="AG89" i="3"/>
  <c r="AF89" i="3"/>
  <c r="AE89" i="3"/>
  <c r="AD89" i="3"/>
  <c r="AC89" i="3"/>
  <c r="AH88" i="3"/>
  <c r="AG88" i="3"/>
  <c r="AF88" i="3"/>
  <c r="AE88" i="3"/>
  <c r="AD88" i="3"/>
  <c r="AC88" i="3"/>
  <c r="AH87" i="3"/>
  <c r="AG87" i="3"/>
  <c r="AF87" i="3"/>
  <c r="AE87" i="3"/>
  <c r="AD87" i="3"/>
  <c r="AC87" i="3"/>
  <c r="AH86" i="3"/>
  <c r="AG86" i="3"/>
  <c r="AF86" i="3"/>
  <c r="AE86" i="3"/>
  <c r="AD86" i="3"/>
  <c r="AC86" i="3"/>
  <c r="AH85" i="3"/>
  <c r="AG85" i="3"/>
  <c r="AF85" i="3"/>
  <c r="AE85" i="3"/>
  <c r="AD85" i="3"/>
  <c r="AC85" i="3"/>
  <c r="AH84" i="3"/>
  <c r="AG84" i="3"/>
  <c r="AF84" i="3"/>
  <c r="AE84" i="3"/>
  <c r="AD84" i="3"/>
  <c r="AC84" i="3"/>
  <c r="AH83" i="3"/>
  <c r="AG83" i="3"/>
  <c r="AF83" i="3"/>
  <c r="AE83" i="3"/>
  <c r="AD83" i="3"/>
  <c r="AC83" i="3"/>
  <c r="AH82" i="3"/>
  <c r="AG82" i="3"/>
  <c r="AF82" i="3"/>
  <c r="AE82" i="3"/>
  <c r="AD82" i="3"/>
  <c r="AC82" i="3"/>
  <c r="AH81" i="3"/>
  <c r="AG81" i="3"/>
  <c r="AF81" i="3"/>
  <c r="AE81" i="3"/>
  <c r="AD81" i="3"/>
  <c r="AC81" i="3"/>
  <c r="AH80" i="3"/>
  <c r="AG80" i="3"/>
  <c r="AF80" i="3"/>
  <c r="AE80" i="3"/>
  <c r="AD80" i="3"/>
  <c r="AC80" i="3"/>
  <c r="AH79" i="3"/>
  <c r="AG79" i="3"/>
  <c r="AF79" i="3"/>
  <c r="AE79" i="3"/>
  <c r="AD79" i="3"/>
  <c r="AC79" i="3"/>
  <c r="AH78" i="3"/>
  <c r="AG78" i="3"/>
  <c r="AF78" i="3"/>
  <c r="AE78" i="3"/>
  <c r="AD78" i="3"/>
  <c r="AC78" i="3"/>
  <c r="AH77" i="3"/>
  <c r="AG77" i="3"/>
  <c r="AF77" i="3"/>
  <c r="AE77" i="3"/>
  <c r="AD77" i="3"/>
  <c r="AC77" i="3"/>
  <c r="AH76" i="3"/>
  <c r="AG76" i="3"/>
  <c r="AF76" i="3"/>
  <c r="AE76" i="3"/>
  <c r="AD76" i="3"/>
  <c r="AC76" i="3"/>
  <c r="AH75" i="3"/>
  <c r="AG75" i="3"/>
  <c r="AF75" i="3"/>
  <c r="AE75" i="3"/>
  <c r="AD75" i="3"/>
  <c r="AC75" i="3"/>
  <c r="AH74" i="3"/>
  <c r="AG74" i="3"/>
  <c r="AF74" i="3"/>
  <c r="AE74" i="3"/>
  <c r="AD74" i="3"/>
  <c r="AC74" i="3"/>
  <c r="AH73" i="3"/>
  <c r="AG73" i="3"/>
  <c r="AF73" i="3"/>
  <c r="AE73" i="3"/>
  <c r="AD73" i="3"/>
  <c r="AC73" i="3"/>
  <c r="AH72" i="3"/>
  <c r="AG72" i="3"/>
  <c r="AF72" i="3"/>
  <c r="AE72" i="3"/>
  <c r="AD72" i="3"/>
  <c r="AC72" i="3"/>
  <c r="AH71" i="3"/>
  <c r="AG71" i="3"/>
  <c r="AF71" i="3"/>
  <c r="AE71" i="3"/>
  <c r="AD71" i="3"/>
  <c r="AC71" i="3"/>
  <c r="AH70" i="3"/>
  <c r="AG70" i="3"/>
  <c r="AF70" i="3"/>
  <c r="AE70" i="3"/>
  <c r="AD70" i="3"/>
  <c r="AC70" i="3"/>
  <c r="AH69" i="3"/>
  <c r="AG69" i="3"/>
  <c r="AF69" i="3"/>
  <c r="AE69" i="3"/>
  <c r="AD69" i="3"/>
  <c r="AC69" i="3"/>
  <c r="AH68" i="3"/>
  <c r="AG68" i="3"/>
  <c r="AF68" i="3"/>
  <c r="AE68" i="3"/>
  <c r="AD68" i="3"/>
  <c r="AC68" i="3"/>
  <c r="AH67" i="3"/>
  <c r="AG67" i="3"/>
  <c r="AF67" i="3"/>
  <c r="AE67" i="3"/>
  <c r="AD67" i="3"/>
  <c r="AC67" i="3"/>
  <c r="AH66" i="3"/>
  <c r="AG66" i="3"/>
  <c r="AF66" i="3"/>
  <c r="AE66" i="3"/>
  <c r="AD66" i="3"/>
  <c r="AC66" i="3"/>
  <c r="AH65" i="3"/>
  <c r="AG65" i="3"/>
  <c r="AF65" i="3"/>
  <c r="AE65" i="3"/>
  <c r="AD65" i="3"/>
  <c r="AC65" i="3"/>
  <c r="AH64" i="3"/>
  <c r="AG64" i="3"/>
  <c r="AF64" i="3"/>
  <c r="AE64" i="3"/>
  <c r="AD64" i="3"/>
  <c r="AC64" i="3"/>
  <c r="AH63" i="3"/>
  <c r="AG63" i="3"/>
  <c r="AF63" i="3"/>
  <c r="AE63" i="3"/>
  <c r="AD63" i="3"/>
  <c r="AC63" i="3"/>
  <c r="AH62" i="3"/>
  <c r="AG62" i="3"/>
  <c r="AF62" i="3"/>
  <c r="AE62" i="3"/>
  <c r="AD62" i="3"/>
  <c r="AC62" i="3"/>
  <c r="AH61" i="3"/>
  <c r="AG61" i="3"/>
  <c r="AF61" i="3"/>
  <c r="AE61" i="3"/>
  <c r="AD61" i="3"/>
  <c r="AC61" i="3"/>
  <c r="AH60" i="3"/>
  <c r="AG60" i="3"/>
  <c r="AF60" i="3"/>
  <c r="AE60" i="3"/>
  <c r="AD60" i="3"/>
  <c r="AC60" i="3"/>
  <c r="AH59" i="3"/>
  <c r="AG59" i="3"/>
  <c r="AF59" i="3"/>
  <c r="AE59" i="3"/>
  <c r="AD59" i="3"/>
  <c r="AC59" i="3"/>
  <c r="AH58" i="3"/>
  <c r="AG58" i="3"/>
  <c r="AF58" i="3"/>
  <c r="AE58" i="3"/>
  <c r="AD58" i="3"/>
  <c r="AC58" i="3"/>
  <c r="AH57" i="3"/>
  <c r="AG57" i="3"/>
  <c r="AF57" i="3"/>
  <c r="AE57" i="3"/>
  <c r="AD57" i="3"/>
  <c r="AC57" i="3"/>
  <c r="AH56" i="3"/>
  <c r="AG56" i="3"/>
  <c r="AF56" i="3"/>
  <c r="AE56" i="3"/>
  <c r="AD56" i="3"/>
  <c r="AC56" i="3"/>
  <c r="AH55" i="3"/>
  <c r="AG55" i="3"/>
  <c r="AF55" i="3"/>
  <c r="AE55" i="3"/>
  <c r="AD55" i="3"/>
  <c r="AC55" i="3"/>
  <c r="AH54" i="3"/>
  <c r="AG54" i="3"/>
  <c r="AF54" i="3"/>
  <c r="AE54" i="3"/>
  <c r="AD54" i="3"/>
  <c r="AC54" i="3"/>
  <c r="AH53" i="3"/>
  <c r="AG53" i="3"/>
  <c r="AF53" i="3"/>
  <c r="AE53" i="3"/>
  <c r="AD53" i="3"/>
  <c r="AC53" i="3"/>
  <c r="AH52" i="3"/>
  <c r="AG52" i="3"/>
  <c r="AF52" i="3"/>
  <c r="AE52" i="3"/>
  <c r="AD52" i="3"/>
  <c r="AC52" i="3"/>
  <c r="AH51" i="3"/>
  <c r="AG51" i="3"/>
  <c r="AF51" i="3"/>
  <c r="AE51" i="3"/>
  <c r="AD51" i="3"/>
  <c r="AC51" i="3"/>
  <c r="AH50" i="3"/>
  <c r="AG50" i="3"/>
  <c r="AF50" i="3"/>
  <c r="AE50" i="3"/>
  <c r="AD50" i="3"/>
  <c r="AC50" i="3"/>
  <c r="AH49" i="3"/>
  <c r="AG49" i="3"/>
  <c r="AF49" i="3"/>
  <c r="AE49" i="3"/>
  <c r="AD49" i="3"/>
  <c r="AC49" i="3"/>
  <c r="AH48" i="3"/>
  <c r="AG48" i="3"/>
  <c r="AF48" i="3"/>
  <c r="AE48" i="3"/>
  <c r="AD48" i="3"/>
  <c r="AC48" i="3"/>
  <c r="AH47" i="3"/>
  <c r="AG47" i="3"/>
  <c r="AF47" i="3"/>
  <c r="AE47" i="3"/>
  <c r="AD47" i="3"/>
  <c r="AC47" i="3"/>
  <c r="AH46" i="3"/>
  <c r="AG46" i="3"/>
  <c r="AF46" i="3"/>
  <c r="AE46" i="3"/>
  <c r="AD46" i="3"/>
  <c r="AC46" i="3"/>
  <c r="AH45" i="3"/>
  <c r="AG45" i="3"/>
  <c r="AF45" i="3"/>
  <c r="AE45" i="3"/>
  <c r="AD45" i="3"/>
  <c r="AC45" i="3"/>
  <c r="AH44" i="3"/>
  <c r="AG44" i="3"/>
  <c r="AF44" i="3"/>
  <c r="AE44" i="3"/>
  <c r="AD44" i="3"/>
  <c r="AC44" i="3"/>
  <c r="AH43" i="3"/>
  <c r="AG43" i="3"/>
  <c r="AF43" i="3"/>
  <c r="AE43" i="3"/>
  <c r="AD43" i="3"/>
  <c r="AC43" i="3"/>
  <c r="AH42" i="3"/>
  <c r="AG42" i="3"/>
  <c r="AF42" i="3"/>
  <c r="AE42" i="3"/>
  <c r="AD42" i="3"/>
  <c r="AC42" i="3"/>
  <c r="AH41" i="3"/>
  <c r="AG41" i="3"/>
  <c r="AF41" i="3"/>
  <c r="AE41" i="3"/>
  <c r="AD41" i="3"/>
  <c r="AC41" i="3"/>
  <c r="AH40" i="3"/>
  <c r="AG40" i="3"/>
  <c r="AF40" i="3"/>
  <c r="AE40" i="3"/>
  <c r="AD40" i="3"/>
  <c r="AC40" i="3"/>
  <c r="AH39" i="3"/>
  <c r="AG39" i="3"/>
  <c r="AF39" i="3"/>
  <c r="AE39" i="3"/>
  <c r="AD39" i="3"/>
  <c r="AC39" i="3"/>
  <c r="AH38" i="3"/>
  <c r="AG38" i="3"/>
  <c r="AF38" i="3"/>
  <c r="AE38" i="3"/>
  <c r="AD38" i="3"/>
  <c r="AC38" i="3"/>
  <c r="AH37" i="3"/>
  <c r="AG37" i="3"/>
  <c r="AF37" i="3"/>
  <c r="AE37" i="3"/>
  <c r="AD37" i="3"/>
  <c r="AC37" i="3"/>
  <c r="AH36" i="3"/>
  <c r="AG36" i="3"/>
  <c r="AF36" i="3"/>
  <c r="AE36" i="3"/>
  <c r="AD36" i="3"/>
  <c r="AC36" i="3"/>
  <c r="AH35" i="3"/>
  <c r="AG35" i="3"/>
  <c r="AF35" i="3"/>
  <c r="AE35" i="3"/>
  <c r="AD35" i="3"/>
  <c r="AC35" i="3"/>
  <c r="AH34" i="3"/>
  <c r="AG34" i="3"/>
  <c r="AF34" i="3"/>
  <c r="AE34" i="3"/>
  <c r="AD34" i="3"/>
  <c r="AC34" i="3"/>
  <c r="AH33" i="3"/>
  <c r="AG33" i="3"/>
  <c r="AF33" i="3"/>
  <c r="AE33" i="3"/>
  <c r="AD33" i="3"/>
  <c r="AC33" i="3"/>
  <c r="AH32" i="3"/>
  <c r="AG32" i="3"/>
  <c r="AF32" i="3"/>
  <c r="AE32" i="3"/>
  <c r="AD32" i="3"/>
  <c r="AC32" i="3"/>
  <c r="AH31" i="3"/>
  <c r="AG31" i="3"/>
  <c r="AF31" i="3"/>
  <c r="AE31" i="3"/>
  <c r="AD31" i="3"/>
  <c r="AC31" i="3"/>
  <c r="AH30" i="3"/>
  <c r="AG30" i="3"/>
  <c r="AF30" i="3"/>
  <c r="AE30" i="3"/>
  <c r="AD30" i="3"/>
  <c r="AC30" i="3"/>
  <c r="AH29" i="3"/>
  <c r="AG29" i="3"/>
  <c r="AF29" i="3"/>
  <c r="AE29" i="3"/>
  <c r="AD29" i="3"/>
  <c r="AC29" i="3"/>
  <c r="AH28" i="3"/>
  <c r="AG28" i="3"/>
  <c r="AF28" i="3"/>
  <c r="AE28" i="3"/>
  <c r="AD28" i="3"/>
  <c r="AC28" i="3"/>
  <c r="AH27" i="3"/>
  <c r="AG27" i="3"/>
  <c r="AF27" i="3"/>
  <c r="AE27" i="3"/>
  <c r="AD27" i="3"/>
  <c r="AC27" i="3"/>
  <c r="AH26" i="3"/>
  <c r="AG26" i="3"/>
  <c r="AF26" i="3"/>
  <c r="AE26" i="3"/>
  <c r="AD26" i="3"/>
  <c r="AC26" i="3"/>
  <c r="AH25" i="3"/>
  <c r="AG25" i="3"/>
  <c r="AF25" i="3"/>
  <c r="AE25" i="3"/>
  <c r="AD25" i="3"/>
  <c r="AC25" i="3"/>
  <c r="AH24" i="3"/>
  <c r="AG24" i="3"/>
  <c r="AF24" i="3"/>
  <c r="AE24" i="3"/>
  <c r="AD24" i="3"/>
  <c r="AC24" i="3"/>
  <c r="AH23" i="3"/>
  <c r="AG23" i="3"/>
  <c r="AF23" i="3"/>
  <c r="AE23" i="3"/>
  <c r="AD23" i="3"/>
  <c r="AC23" i="3"/>
  <c r="AH22" i="3"/>
  <c r="AG22" i="3"/>
  <c r="AF22" i="3"/>
  <c r="AE22" i="3"/>
  <c r="AD22" i="3"/>
  <c r="AC22" i="3"/>
  <c r="AH21" i="3"/>
  <c r="AG21" i="3"/>
  <c r="AF21" i="3"/>
  <c r="AE21" i="3"/>
  <c r="AD21" i="3"/>
  <c r="AC21" i="3"/>
  <c r="AH20" i="3"/>
  <c r="AG20" i="3"/>
  <c r="AF20" i="3"/>
  <c r="AE20" i="3"/>
  <c r="AD20" i="3"/>
  <c r="AC20" i="3"/>
  <c r="AH19" i="3"/>
  <c r="AG19" i="3"/>
  <c r="AF19" i="3"/>
  <c r="AE19" i="3"/>
  <c r="AD19" i="3"/>
  <c r="AC19" i="3"/>
  <c r="AH18" i="3"/>
  <c r="AG18" i="3"/>
  <c r="AF18" i="3"/>
  <c r="AE18" i="3"/>
  <c r="AD18" i="3"/>
  <c r="AC18" i="3"/>
  <c r="AH17" i="3"/>
  <c r="AG17" i="3"/>
  <c r="AF17" i="3"/>
  <c r="AE17" i="3"/>
  <c r="AD17" i="3"/>
  <c r="AC17" i="3"/>
  <c r="AH16" i="3"/>
  <c r="AG16" i="3"/>
  <c r="AF16" i="3"/>
  <c r="AE16" i="3"/>
  <c r="AD16" i="3"/>
  <c r="AC16" i="3"/>
  <c r="AH15" i="3"/>
  <c r="AG15" i="3"/>
  <c r="AF15" i="3"/>
  <c r="AE15" i="3"/>
  <c r="AD15" i="3"/>
  <c r="AC15" i="3"/>
  <c r="AH14" i="3"/>
  <c r="AG14" i="3"/>
  <c r="AF14" i="3"/>
  <c r="AE14" i="3"/>
  <c r="AD14" i="3"/>
  <c r="AC14" i="3"/>
  <c r="AH13" i="3"/>
  <c r="AG13" i="3"/>
  <c r="AF13" i="3"/>
  <c r="AE13" i="3"/>
  <c r="AD13" i="3"/>
  <c r="AC13" i="3"/>
  <c r="AH12" i="3"/>
  <c r="AG12" i="3"/>
  <c r="AF12" i="3"/>
  <c r="AE12" i="3"/>
  <c r="AD12" i="3"/>
  <c r="AC12" i="3"/>
  <c r="AH11" i="3"/>
  <c r="AG11" i="3"/>
  <c r="AF11" i="3"/>
  <c r="AE11" i="3"/>
  <c r="AD11" i="3"/>
  <c r="AC11" i="3"/>
  <c r="AH10" i="3"/>
  <c r="AG10" i="3"/>
  <c r="AF10" i="3"/>
  <c r="AE10" i="3"/>
  <c r="AD10" i="3"/>
  <c r="AC10" i="3"/>
  <c r="AH9" i="3"/>
  <c r="AG9" i="3"/>
  <c r="AF9" i="3"/>
  <c r="AE9" i="3"/>
  <c r="AD9" i="3"/>
  <c r="AC9" i="3"/>
  <c r="AH8" i="3"/>
  <c r="AG8" i="3"/>
  <c r="AF8" i="3"/>
  <c r="AE8" i="3"/>
  <c r="AD8" i="3"/>
  <c r="AC8" i="3"/>
  <c r="AH7" i="3"/>
  <c r="AG7" i="3"/>
  <c r="AF7" i="3"/>
  <c r="AE7" i="3"/>
  <c r="AD7" i="3"/>
  <c r="AC7" i="3"/>
  <c r="AH6" i="3"/>
  <c r="AG6" i="3"/>
  <c r="AF6" i="3"/>
  <c r="AE6" i="3"/>
  <c r="AD6" i="3"/>
  <c r="AC6" i="3"/>
  <c r="AH5" i="3"/>
  <c r="AG5" i="3"/>
  <c r="AF5" i="3"/>
  <c r="AE5" i="3"/>
  <c r="AD5" i="3"/>
  <c r="AC5" i="3"/>
  <c r="AH4" i="3"/>
  <c r="AG4" i="3"/>
  <c r="AF4" i="3"/>
  <c r="AE4" i="3"/>
  <c r="AD4" i="3"/>
  <c r="AC4" i="3"/>
  <c r="AH3" i="3"/>
  <c r="AG3" i="3"/>
  <c r="AF3" i="3"/>
  <c r="AE3" i="3"/>
  <c r="AD3" i="3"/>
  <c r="AC3" i="3"/>
  <c r="AH2" i="3"/>
  <c r="AG2" i="3"/>
  <c r="AF2" i="3"/>
  <c r="AE2" i="3"/>
  <c r="AD2" i="3"/>
  <c r="AC2" i="3"/>
  <c r="AH327" i="2"/>
  <c r="AG327" i="2"/>
  <c r="AF327" i="2"/>
  <c r="AE327" i="2"/>
  <c r="AD327" i="2"/>
  <c r="AC327" i="2"/>
  <c r="AH326" i="2"/>
  <c r="AG326" i="2"/>
  <c r="AF326" i="2"/>
  <c r="AE326" i="2"/>
  <c r="AD326" i="2"/>
  <c r="AC326" i="2"/>
  <c r="AH325" i="2"/>
  <c r="AG325" i="2"/>
  <c r="AF325" i="2"/>
  <c r="AE325" i="2"/>
  <c r="AD325" i="2"/>
  <c r="AC325" i="2"/>
  <c r="AH324" i="2"/>
  <c r="AG324" i="2"/>
  <c r="AF324" i="2"/>
  <c r="AE324" i="2"/>
  <c r="AD324" i="2"/>
  <c r="AC324" i="2"/>
  <c r="AH323" i="2"/>
  <c r="AG323" i="2"/>
  <c r="AF323" i="2"/>
  <c r="AE323" i="2"/>
  <c r="AD323" i="2"/>
  <c r="AC323" i="2"/>
  <c r="AH322" i="2"/>
  <c r="AG322" i="2"/>
  <c r="AF322" i="2"/>
  <c r="AE322" i="2"/>
  <c r="AD322" i="2"/>
  <c r="AC322" i="2"/>
  <c r="AH321" i="2"/>
  <c r="AG321" i="2"/>
  <c r="AF321" i="2"/>
  <c r="AE321" i="2"/>
  <c r="AD321" i="2"/>
  <c r="AC321" i="2"/>
  <c r="AH320" i="2"/>
  <c r="AG320" i="2"/>
  <c r="AF320" i="2"/>
  <c r="AE320" i="2"/>
  <c r="AD320" i="2"/>
  <c r="AC320" i="2"/>
  <c r="AH319" i="2"/>
  <c r="AG319" i="2"/>
  <c r="AF319" i="2"/>
  <c r="AE319" i="2"/>
  <c r="AD319" i="2"/>
  <c r="AC319" i="2"/>
  <c r="AH318" i="2"/>
  <c r="AG318" i="2"/>
  <c r="AF318" i="2"/>
  <c r="AE318" i="2"/>
  <c r="AD318" i="2"/>
  <c r="AC318" i="2"/>
  <c r="AH317" i="2"/>
  <c r="AG317" i="2"/>
  <c r="AF317" i="2"/>
  <c r="AE317" i="2"/>
  <c r="AD317" i="2"/>
  <c r="AC317" i="2"/>
  <c r="AH316" i="2"/>
  <c r="AG316" i="2"/>
  <c r="AF316" i="2"/>
  <c r="AE316" i="2"/>
  <c r="AD316" i="2"/>
  <c r="AC316" i="2"/>
  <c r="AH315" i="2"/>
  <c r="AG315" i="2"/>
  <c r="AF315" i="2"/>
  <c r="AE315" i="2"/>
  <c r="AD315" i="2"/>
  <c r="AC315" i="2"/>
  <c r="AH314" i="2"/>
  <c r="AG314" i="2"/>
  <c r="AF314" i="2"/>
  <c r="AE314" i="2"/>
  <c r="AD314" i="2"/>
  <c r="AC314" i="2"/>
  <c r="AH313" i="2"/>
  <c r="AG313" i="2"/>
  <c r="AF313" i="2"/>
  <c r="AE313" i="2"/>
  <c r="AD313" i="2"/>
  <c r="AC313" i="2"/>
  <c r="AH312" i="2"/>
  <c r="AG312" i="2"/>
  <c r="AF312" i="2"/>
  <c r="AE312" i="2"/>
  <c r="AD312" i="2"/>
  <c r="AC312" i="2"/>
  <c r="AH311" i="2"/>
  <c r="AG311" i="2"/>
  <c r="AF311" i="2"/>
  <c r="AE311" i="2"/>
  <c r="AD311" i="2"/>
  <c r="AC311" i="2"/>
  <c r="AH310" i="2"/>
  <c r="AG310" i="2"/>
  <c r="AF310" i="2"/>
  <c r="AE310" i="2"/>
  <c r="AD310" i="2"/>
  <c r="AC310" i="2"/>
  <c r="AH309" i="2"/>
  <c r="AG309" i="2"/>
  <c r="AF309" i="2"/>
  <c r="AE309" i="2"/>
  <c r="AD309" i="2"/>
  <c r="AC309" i="2"/>
  <c r="AH308" i="2"/>
  <c r="AG308" i="2"/>
  <c r="AF308" i="2"/>
  <c r="AE308" i="2"/>
  <c r="AD308" i="2"/>
  <c r="AC308" i="2"/>
  <c r="AH307" i="2"/>
  <c r="AG307" i="2"/>
  <c r="AF307" i="2"/>
  <c r="AE307" i="2"/>
  <c r="AD307" i="2"/>
  <c r="AC307" i="2"/>
  <c r="AH306" i="2"/>
  <c r="AG306" i="2"/>
  <c r="AF306" i="2"/>
  <c r="AE306" i="2"/>
  <c r="AD306" i="2"/>
  <c r="AC306" i="2"/>
  <c r="AH305" i="2"/>
  <c r="AG305" i="2"/>
  <c r="AF305" i="2"/>
  <c r="AE305" i="2"/>
  <c r="AD305" i="2"/>
  <c r="AC305" i="2"/>
  <c r="AH304" i="2"/>
  <c r="AG304" i="2"/>
  <c r="AF304" i="2"/>
  <c r="AE304" i="2"/>
  <c r="AD304" i="2"/>
  <c r="AC304" i="2"/>
  <c r="AH303" i="2"/>
  <c r="AG303" i="2"/>
  <c r="AF303" i="2"/>
  <c r="AE303" i="2"/>
  <c r="AD303" i="2"/>
  <c r="AC303" i="2"/>
  <c r="AH302" i="2"/>
  <c r="AG302" i="2"/>
  <c r="AF302" i="2"/>
  <c r="AE302" i="2"/>
  <c r="AD302" i="2"/>
  <c r="AC302" i="2"/>
  <c r="AH301" i="2"/>
  <c r="AG301" i="2"/>
  <c r="AF301" i="2"/>
  <c r="AE301" i="2"/>
  <c r="AD301" i="2"/>
  <c r="AC301" i="2"/>
  <c r="AH300" i="2"/>
  <c r="AG300" i="2"/>
  <c r="AF300" i="2"/>
  <c r="AE300" i="2"/>
  <c r="AD300" i="2"/>
  <c r="AC300" i="2"/>
  <c r="AH299" i="2"/>
  <c r="AG299" i="2"/>
  <c r="AF299" i="2"/>
  <c r="AE299" i="2"/>
  <c r="AD299" i="2"/>
  <c r="AC299" i="2"/>
  <c r="AH298" i="2"/>
  <c r="AG298" i="2"/>
  <c r="AF298" i="2"/>
  <c r="AE298" i="2"/>
  <c r="AD298" i="2"/>
  <c r="AC298" i="2"/>
  <c r="AH297" i="2"/>
  <c r="AG297" i="2"/>
  <c r="AF297" i="2"/>
  <c r="AE297" i="2"/>
  <c r="AD297" i="2"/>
  <c r="AC297" i="2"/>
  <c r="AH296" i="2"/>
  <c r="AG296" i="2"/>
  <c r="AF296" i="2"/>
  <c r="AE296" i="2"/>
  <c r="AD296" i="2"/>
  <c r="AC296" i="2"/>
  <c r="AH295" i="2"/>
  <c r="AG295" i="2"/>
  <c r="AF295" i="2"/>
  <c r="AE295" i="2"/>
  <c r="AD295" i="2"/>
  <c r="AC295" i="2"/>
  <c r="AH294" i="2"/>
  <c r="AG294" i="2"/>
  <c r="AF294" i="2"/>
  <c r="AE294" i="2"/>
  <c r="AD294" i="2"/>
  <c r="AC294" i="2"/>
  <c r="AH293" i="2"/>
  <c r="AG293" i="2"/>
  <c r="AF293" i="2"/>
  <c r="AE293" i="2"/>
  <c r="AD293" i="2"/>
  <c r="AC293" i="2"/>
  <c r="AH292" i="2"/>
  <c r="AG292" i="2"/>
  <c r="AF292" i="2"/>
  <c r="AE292" i="2"/>
  <c r="AD292" i="2"/>
  <c r="AC292" i="2"/>
  <c r="AH291" i="2"/>
  <c r="AG291" i="2"/>
  <c r="AF291" i="2"/>
  <c r="AE291" i="2"/>
  <c r="AD291" i="2"/>
  <c r="AC291" i="2"/>
  <c r="AH290" i="2"/>
  <c r="AG290" i="2"/>
  <c r="AF290" i="2"/>
  <c r="AE290" i="2"/>
  <c r="AD290" i="2"/>
  <c r="AC290" i="2"/>
  <c r="AH289" i="2"/>
  <c r="AG289" i="2"/>
  <c r="AF289" i="2"/>
  <c r="AE289" i="2"/>
  <c r="AD289" i="2"/>
  <c r="AC289" i="2"/>
  <c r="AH288" i="2"/>
  <c r="AG288" i="2"/>
  <c r="AF288" i="2"/>
  <c r="AE288" i="2"/>
  <c r="AD288" i="2"/>
  <c r="AC288" i="2"/>
  <c r="AH287" i="2"/>
  <c r="AG287" i="2"/>
  <c r="AF287" i="2"/>
  <c r="AE287" i="2"/>
  <c r="AD287" i="2"/>
  <c r="AC287" i="2"/>
  <c r="AH286" i="2"/>
  <c r="AG286" i="2"/>
  <c r="AF286" i="2"/>
  <c r="AE286" i="2"/>
  <c r="AD286" i="2"/>
  <c r="AC286" i="2"/>
  <c r="AH285" i="2"/>
  <c r="AG285" i="2"/>
  <c r="AF285" i="2"/>
  <c r="AE285" i="2"/>
  <c r="AD285" i="2"/>
  <c r="AC285" i="2"/>
  <c r="AH284" i="2"/>
  <c r="AG284" i="2"/>
  <c r="AF284" i="2"/>
  <c r="AE284" i="2"/>
  <c r="AD284" i="2"/>
  <c r="AC284" i="2"/>
  <c r="AH283" i="2"/>
  <c r="AG283" i="2"/>
  <c r="AF283" i="2"/>
  <c r="AE283" i="2"/>
  <c r="AD283" i="2"/>
  <c r="AC283" i="2"/>
  <c r="AH282" i="2"/>
  <c r="AG282" i="2"/>
  <c r="AF282" i="2"/>
  <c r="AE282" i="2"/>
  <c r="AD282" i="2"/>
  <c r="AC282" i="2"/>
  <c r="AH281" i="2"/>
  <c r="AG281" i="2"/>
  <c r="AF281" i="2"/>
  <c r="AE281" i="2"/>
  <c r="AD281" i="2"/>
  <c r="AC281" i="2"/>
  <c r="AH280" i="2"/>
  <c r="AG280" i="2"/>
  <c r="AF280" i="2"/>
  <c r="AE280" i="2"/>
  <c r="AD280" i="2"/>
  <c r="AC280" i="2"/>
  <c r="AH279" i="2"/>
  <c r="AG279" i="2"/>
  <c r="AF279" i="2"/>
  <c r="AE279" i="2"/>
  <c r="AD279" i="2"/>
  <c r="AC279" i="2"/>
  <c r="AH278" i="2"/>
  <c r="AG278" i="2"/>
  <c r="AF278" i="2"/>
  <c r="AE278" i="2"/>
  <c r="AD278" i="2"/>
  <c r="AC278" i="2"/>
  <c r="AH277" i="2"/>
  <c r="AG277" i="2"/>
  <c r="AF277" i="2"/>
  <c r="AE277" i="2"/>
  <c r="AD277" i="2"/>
  <c r="AC277" i="2"/>
  <c r="AH276" i="2"/>
  <c r="AG276" i="2"/>
  <c r="AF276" i="2"/>
  <c r="AE276" i="2"/>
  <c r="AD276" i="2"/>
  <c r="AC276" i="2"/>
  <c r="AH275" i="2"/>
  <c r="AG275" i="2"/>
  <c r="AF275" i="2"/>
  <c r="AE275" i="2"/>
  <c r="AD275" i="2"/>
  <c r="AC275" i="2"/>
  <c r="AH274" i="2"/>
  <c r="AG274" i="2"/>
  <c r="AF274" i="2"/>
  <c r="AE274" i="2"/>
  <c r="AD274" i="2"/>
  <c r="AC274" i="2"/>
  <c r="AH273" i="2"/>
  <c r="AG273" i="2"/>
  <c r="AF273" i="2"/>
  <c r="AE273" i="2"/>
  <c r="AD273" i="2"/>
  <c r="AC273" i="2"/>
  <c r="AH272" i="2"/>
  <c r="AG272" i="2"/>
  <c r="AF272" i="2"/>
  <c r="AE272" i="2"/>
  <c r="AD272" i="2"/>
  <c r="AC272" i="2"/>
  <c r="AH271" i="2"/>
  <c r="AG271" i="2"/>
  <c r="AF271" i="2"/>
  <c r="AE271" i="2"/>
  <c r="AD271" i="2"/>
  <c r="AC271" i="2"/>
  <c r="AH270" i="2"/>
  <c r="AG270" i="2"/>
  <c r="AF270" i="2"/>
  <c r="AE270" i="2"/>
  <c r="AD270" i="2"/>
  <c r="AC270" i="2"/>
  <c r="AH269" i="2"/>
  <c r="AG269" i="2"/>
  <c r="AF269" i="2"/>
  <c r="AE269" i="2"/>
  <c r="AD269" i="2"/>
  <c r="AC269" i="2"/>
  <c r="AH268" i="2"/>
  <c r="AG268" i="2"/>
  <c r="AF268" i="2"/>
  <c r="AE268" i="2"/>
  <c r="AD268" i="2"/>
  <c r="AC268" i="2"/>
  <c r="AH267" i="2"/>
  <c r="AG267" i="2"/>
  <c r="AF267" i="2"/>
  <c r="AE267" i="2"/>
  <c r="AD267" i="2"/>
  <c r="AC267" i="2"/>
  <c r="AH266" i="2"/>
  <c r="AG266" i="2"/>
  <c r="AF266" i="2"/>
  <c r="AE266" i="2"/>
  <c r="AD266" i="2"/>
  <c r="AC266" i="2"/>
  <c r="AH265" i="2"/>
  <c r="AG265" i="2"/>
  <c r="AF265" i="2"/>
  <c r="AE265" i="2"/>
  <c r="AD265" i="2"/>
  <c r="AC265" i="2"/>
  <c r="AH264" i="2"/>
  <c r="AG264" i="2"/>
  <c r="AF264" i="2"/>
  <c r="AE264" i="2"/>
  <c r="AD264" i="2"/>
  <c r="AC264" i="2"/>
  <c r="AH263" i="2"/>
  <c r="AG263" i="2"/>
  <c r="AF263" i="2"/>
  <c r="AE263" i="2"/>
  <c r="AD263" i="2"/>
  <c r="AC263" i="2"/>
  <c r="AH262" i="2"/>
  <c r="AG262" i="2"/>
  <c r="AF262" i="2"/>
  <c r="AE262" i="2"/>
  <c r="AD262" i="2"/>
  <c r="AC262" i="2"/>
  <c r="AH261" i="2"/>
  <c r="AG261" i="2"/>
  <c r="AF261" i="2"/>
  <c r="AE261" i="2"/>
  <c r="AD261" i="2"/>
  <c r="AC261" i="2"/>
  <c r="AH260" i="2"/>
  <c r="AG260" i="2"/>
  <c r="AF260" i="2"/>
  <c r="AE260" i="2"/>
  <c r="AD260" i="2"/>
  <c r="AC260" i="2"/>
  <c r="AH259" i="2"/>
  <c r="AG259" i="2"/>
  <c r="AF259" i="2"/>
  <c r="AE259" i="2"/>
  <c r="AD259" i="2"/>
  <c r="AC259" i="2"/>
  <c r="AH258" i="2"/>
  <c r="AG258" i="2"/>
  <c r="AF258" i="2"/>
  <c r="AE258" i="2"/>
  <c r="AD258" i="2"/>
  <c r="AC258" i="2"/>
  <c r="AH257" i="2"/>
  <c r="AG257" i="2"/>
  <c r="AF257" i="2"/>
  <c r="AE257" i="2"/>
  <c r="AD257" i="2"/>
  <c r="AC257" i="2"/>
  <c r="AH256" i="2"/>
  <c r="AG256" i="2"/>
  <c r="AF256" i="2"/>
  <c r="AE256" i="2"/>
  <c r="AD256" i="2"/>
  <c r="AC256" i="2"/>
  <c r="AH255" i="2"/>
  <c r="AG255" i="2"/>
  <c r="AF255" i="2"/>
  <c r="AE255" i="2"/>
  <c r="AD255" i="2"/>
  <c r="AC255" i="2"/>
  <c r="AH254" i="2"/>
  <c r="AG254" i="2"/>
  <c r="AF254" i="2"/>
  <c r="AE254" i="2"/>
  <c r="AD254" i="2"/>
  <c r="AC254" i="2"/>
  <c r="AH253" i="2"/>
  <c r="AG253" i="2"/>
  <c r="AF253" i="2"/>
  <c r="AE253" i="2"/>
  <c r="AD253" i="2"/>
  <c r="AC253" i="2"/>
  <c r="AH252" i="2"/>
  <c r="AG252" i="2"/>
  <c r="AF252" i="2"/>
  <c r="AE252" i="2"/>
  <c r="AD252" i="2"/>
  <c r="AC252" i="2"/>
  <c r="AH251" i="2"/>
  <c r="AG251" i="2"/>
  <c r="AF251" i="2"/>
  <c r="AE251" i="2"/>
  <c r="AD251" i="2"/>
  <c r="AC251" i="2"/>
  <c r="AH250" i="2"/>
  <c r="AG250" i="2"/>
  <c r="AF250" i="2"/>
  <c r="AE250" i="2"/>
  <c r="AD250" i="2"/>
  <c r="AC250" i="2"/>
  <c r="AH249" i="2"/>
  <c r="AG249" i="2"/>
  <c r="AF249" i="2"/>
  <c r="AE249" i="2"/>
  <c r="AD249" i="2"/>
  <c r="AC249" i="2"/>
  <c r="AH248" i="2"/>
  <c r="AG248" i="2"/>
  <c r="AF248" i="2"/>
  <c r="AE248" i="2"/>
  <c r="AD248" i="2"/>
  <c r="AC248" i="2"/>
  <c r="AH247" i="2"/>
  <c r="AG247" i="2"/>
  <c r="AF247" i="2"/>
  <c r="AE247" i="2"/>
  <c r="AD247" i="2"/>
  <c r="AC247" i="2"/>
  <c r="AH246" i="2"/>
  <c r="AG246" i="2"/>
  <c r="AF246" i="2"/>
  <c r="AE246" i="2"/>
  <c r="AD246" i="2"/>
  <c r="AC246" i="2"/>
  <c r="AH245" i="2"/>
  <c r="AG245" i="2"/>
  <c r="AF245" i="2"/>
  <c r="AE245" i="2"/>
  <c r="AD245" i="2"/>
  <c r="AC245" i="2"/>
  <c r="AH244" i="2"/>
  <c r="AG244" i="2"/>
  <c r="AF244" i="2"/>
  <c r="AE244" i="2"/>
  <c r="AD244" i="2"/>
  <c r="AC244" i="2"/>
  <c r="AH243" i="2"/>
  <c r="AG243" i="2"/>
  <c r="AF243" i="2"/>
  <c r="AE243" i="2"/>
  <c r="AD243" i="2"/>
  <c r="AC243" i="2"/>
  <c r="AH242" i="2"/>
  <c r="AG242" i="2"/>
  <c r="AF242" i="2"/>
  <c r="AE242" i="2"/>
  <c r="AD242" i="2"/>
  <c r="AC242" i="2"/>
  <c r="AH241" i="2"/>
  <c r="AG241" i="2"/>
  <c r="AF241" i="2"/>
  <c r="AE241" i="2"/>
  <c r="AD241" i="2"/>
  <c r="AC241" i="2"/>
  <c r="AH240" i="2"/>
  <c r="AG240" i="2"/>
  <c r="AF240" i="2"/>
  <c r="AE240" i="2"/>
  <c r="AD240" i="2"/>
  <c r="AC240" i="2"/>
  <c r="AH239" i="2"/>
  <c r="AG239" i="2"/>
  <c r="AF239" i="2"/>
  <c r="AE239" i="2"/>
  <c r="AD239" i="2"/>
  <c r="AC239" i="2"/>
  <c r="AH238" i="2"/>
  <c r="AG238" i="2"/>
  <c r="AF238" i="2"/>
  <c r="AE238" i="2"/>
  <c r="AD238" i="2"/>
  <c r="AC238" i="2"/>
  <c r="AH237" i="2"/>
  <c r="AG237" i="2"/>
  <c r="AF237" i="2"/>
  <c r="AE237" i="2"/>
  <c r="AD237" i="2"/>
  <c r="AC237" i="2"/>
  <c r="AH236" i="2"/>
  <c r="AG236" i="2"/>
  <c r="AF236" i="2"/>
  <c r="AE236" i="2"/>
  <c r="AD236" i="2"/>
  <c r="AC236" i="2"/>
  <c r="AH235" i="2"/>
  <c r="AG235" i="2"/>
  <c r="AF235" i="2"/>
  <c r="AE235" i="2"/>
  <c r="AD235" i="2"/>
  <c r="AC235" i="2"/>
  <c r="AH234" i="2"/>
  <c r="AG234" i="2"/>
  <c r="AF234" i="2"/>
  <c r="AE234" i="2"/>
  <c r="AD234" i="2"/>
  <c r="AC234" i="2"/>
  <c r="AH233" i="2"/>
  <c r="AG233" i="2"/>
  <c r="AF233" i="2"/>
  <c r="AE233" i="2"/>
  <c r="AD233" i="2"/>
  <c r="AC233" i="2"/>
  <c r="AH232" i="2"/>
  <c r="AG232" i="2"/>
  <c r="AF232" i="2"/>
  <c r="AE232" i="2"/>
  <c r="AD232" i="2"/>
  <c r="AC232" i="2"/>
  <c r="AH231" i="2"/>
  <c r="AG231" i="2"/>
  <c r="AF231" i="2"/>
  <c r="AE231" i="2"/>
  <c r="AD231" i="2"/>
  <c r="AC231" i="2"/>
  <c r="AH230" i="2"/>
  <c r="AG230" i="2"/>
  <c r="AF230" i="2"/>
  <c r="AE230" i="2"/>
  <c r="AD230" i="2"/>
  <c r="AC230" i="2"/>
  <c r="AH229" i="2"/>
  <c r="AG229" i="2"/>
  <c r="AF229" i="2"/>
  <c r="AE229" i="2"/>
  <c r="AD229" i="2"/>
  <c r="AC229" i="2"/>
  <c r="AH228" i="2"/>
  <c r="AG228" i="2"/>
  <c r="AF228" i="2"/>
  <c r="AE228" i="2"/>
  <c r="AD228" i="2"/>
  <c r="AC228" i="2"/>
  <c r="AH227" i="2"/>
  <c r="AG227" i="2"/>
  <c r="AF227" i="2"/>
  <c r="AE227" i="2"/>
  <c r="AD227" i="2"/>
  <c r="AC227" i="2"/>
  <c r="AH226" i="2"/>
  <c r="AG226" i="2"/>
  <c r="AF226" i="2"/>
  <c r="AE226" i="2"/>
  <c r="AD226" i="2"/>
  <c r="AC226" i="2"/>
  <c r="AH225" i="2"/>
  <c r="AG225" i="2"/>
  <c r="AF225" i="2"/>
  <c r="AE225" i="2"/>
  <c r="AD225" i="2"/>
  <c r="AC225" i="2"/>
  <c r="AH224" i="2"/>
  <c r="AG224" i="2"/>
  <c r="AF224" i="2"/>
  <c r="AE224" i="2"/>
  <c r="AD224" i="2"/>
  <c r="AC224" i="2"/>
  <c r="AH223" i="2"/>
  <c r="AG223" i="2"/>
  <c r="AF223" i="2"/>
  <c r="AE223" i="2"/>
  <c r="AD223" i="2"/>
  <c r="AC223" i="2"/>
  <c r="AH222" i="2"/>
  <c r="AG222" i="2"/>
  <c r="AF222" i="2"/>
  <c r="AE222" i="2"/>
  <c r="AD222" i="2"/>
  <c r="AC222" i="2"/>
  <c r="AH221" i="2"/>
  <c r="AG221" i="2"/>
  <c r="AF221" i="2"/>
  <c r="AE221" i="2"/>
  <c r="AD221" i="2"/>
  <c r="AC221" i="2"/>
  <c r="AH220" i="2"/>
  <c r="AG220" i="2"/>
  <c r="AF220" i="2"/>
  <c r="AE220" i="2"/>
  <c r="AD220" i="2"/>
  <c r="AC220" i="2"/>
  <c r="AH219" i="2"/>
  <c r="AG219" i="2"/>
  <c r="AF219" i="2"/>
  <c r="AE219" i="2"/>
  <c r="AD219" i="2"/>
  <c r="AC219" i="2"/>
  <c r="AH218" i="2"/>
  <c r="AG218" i="2"/>
  <c r="AF218" i="2"/>
  <c r="AE218" i="2"/>
  <c r="AD218" i="2"/>
  <c r="AC218" i="2"/>
  <c r="AH217" i="2"/>
  <c r="AG217" i="2"/>
  <c r="AF217" i="2"/>
  <c r="AE217" i="2"/>
  <c r="AD217" i="2"/>
  <c r="AC217" i="2"/>
  <c r="AH216" i="2"/>
  <c r="AG216" i="2"/>
  <c r="AF216" i="2"/>
  <c r="AE216" i="2"/>
  <c r="AD216" i="2"/>
  <c r="AC216" i="2"/>
  <c r="AH215" i="2"/>
  <c r="AG215" i="2"/>
  <c r="AF215" i="2"/>
  <c r="AE215" i="2"/>
  <c r="AD215" i="2"/>
  <c r="AC215" i="2"/>
  <c r="AH214" i="2"/>
  <c r="AG214" i="2"/>
  <c r="AF214" i="2"/>
  <c r="AE214" i="2"/>
  <c r="AD214" i="2"/>
  <c r="AC214" i="2"/>
  <c r="AH213" i="2"/>
  <c r="AG213" i="2"/>
  <c r="AF213" i="2"/>
  <c r="AE213" i="2"/>
  <c r="AD213" i="2"/>
  <c r="AC213" i="2"/>
  <c r="AH212" i="2"/>
  <c r="AG212" i="2"/>
  <c r="AF212" i="2"/>
  <c r="AE212" i="2"/>
  <c r="AD212" i="2"/>
  <c r="AC212" i="2"/>
  <c r="AH211" i="2"/>
  <c r="AG211" i="2"/>
  <c r="AF211" i="2"/>
  <c r="AE211" i="2"/>
  <c r="AD211" i="2"/>
  <c r="AC211" i="2"/>
  <c r="AH210" i="2"/>
  <c r="AG210" i="2"/>
  <c r="AF210" i="2"/>
  <c r="AE210" i="2"/>
  <c r="AD210" i="2"/>
  <c r="AC210" i="2"/>
  <c r="AH209" i="2"/>
  <c r="AG209" i="2"/>
  <c r="AF209" i="2"/>
  <c r="AE209" i="2"/>
  <c r="AD209" i="2"/>
  <c r="AC209" i="2"/>
  <c r="AH208" i="2"/>
  <c r="AG208" i="2"/>
  <c r="AF208" i="2"/>
  <c r="AE208" i="2"/>
  <c r="AD208" i="2"/>
  <c r="AC208" i="2"/>
  <c r="AH207" i="2"/>
  <c r="AG207" i="2"/>
  <c r="AF207" i="2"/>
  <c r="AE207" i="2"/>
  <c r="AD207" i="2"/>
  <c r="AC207" i="2"/>
  <c r="AH206" i="2"/>
  <c r="AG206" i="2"/>
  <c r="AF206" i="2"/>
  <c r="AE206" i="2"/>
  <c r="AD206" i="2"/>
  <c r="AC206" i="2"/>
  <c r="AH205" i="2"/>
  <c r="AG205" i="2"/>
  <c r="AF205" i="2"/>
  <c r="AE205" i="2"/>
  <c r="AD205" i="2"/>
  <c r="AC205" i="2"/>
  <c r="AH204" i="2"/>
  <c r="AG204" i="2"/>
  <c r="AF204" i="2"/>
  <c r="AE204" i="2"/>
  <c r="AD204" i="2"/>
  <c r="AC204" i="2"/>
  <c r="AH203" i="2"/>
  <c r="AG203" i="2"/>
  <c r="AF203" i="2"/>
  <c r="AE203" i="2"/>
  <c r="AD203" i="2"/>
  <c r="AC203" i="2"/>
  <c r="AH202" i="2"/>
  <c r="AG202" i="2"/>
  <c r="AF202" i="2"/>
  <c r="AE202" i="2"/>
  <c r="AD202" i="2"/>
  <c r="AC202" i="2"/>
  <c r="AH201" i="2"/>
  <c r="AG201" i="2"/>
  <c r="AF201" i="2"/>
  <c r="AE201" i="2"/>
  <c r="AD201" i="2"/>
  <c r="AC201" i="2"/>
  <c r="AH200" i="2"/>
  <c r="AG200" i="2"/>
  <c r="AF200" i="2"/>
  <c r="AE200" i="2"/>
  <c r="AD200" i="2"/>
  <c r="AC200" i="2"/>
  <c r="AH199" i="2"/>
  <c r="AG199" i="2"/>
  <c r="AF199" i="2"/>
  <c r="AE199" i="2"/>
  <c r="AD199" i="2"/>
  <c r="AC199" i="2"/>
  <c r="AH198" i="2"/>
  <c r="AG198" i="2"/>
  <c r="AF198" i="2"/>
  <c r="AE198" i="2"/>
  <c r="AD198" i="2"/>
  <c r="AC198" i="2"/>
  <c r="AH197" i="2"/>
  <c r="AG197" i="2"/>
  <c r="AF197" i="2"/>
  <c r="AE197" i="2"/>
  <c r="AD197" i="2"/>
  <c r="AC197" i="2"/>
  <c r="AH196" i="2"/>
  <c r="AG196" i="2"/>
  <c r="AF196" i="2"/>
  <c r="AE196" i="2"/>
  <c r="AD196" i="2"/>
  <c r="AC196" i="2"/>
  <c r="AH195" i="2"/>
  <c r="AG195" i="2"/>
  <c r="AF195" i="2"/>
  <c r="AE195" i="2"/>
  <c r="AD195" i="2"/>
  <c r="AC195" i="2"/>
  <c r="AH194" i="2"/>
  <c r="AG194" i="2"/>
  <c r="AF194" i="2"/>
  <c r="AE194" i="2"/>
  <c r="AD194" i="2"/>
  <c r="AC194" i="2"/>
  <c r="AH193" i="2"/>
  <c r="AG193" i="2"/>
  <c r="AF193" i="2"/>
  <c r="AE193" i="2"/>
  <c r="AD193" i="2"/>
  <c r="AC193" i="2"/>
  <c r="AH192" i="2"/>
  <c r="AG192" i="2"/>
  <c r="AF192" i="2"/>
  <c r="AE192" i="2"/>
  <c r="AD192" i="2"/>
  <c r="AC192" i="2"/>
  <c r="AH191" i="2"/>
  <c r="AG191" i="2"/>
  <c r="AF191" i="2"/>
  <c r="AE191" i="2"/>
  <c r="AD191" i="2"/>
  <c r="AC191" i="2"/>
  <c r="AH190" i="2"/>
  <c r="AG190" i="2"/>
  <c r="AF190" i="2"/>
  <c r="AE190" i="2"/>
  <c r="AD190" i="2"/>
  <c r="AC190" i="2"/>
  <c r="AH189" i="2"/>
  <c r="AG189" i="2"/>
  <c r="AF189" i="2"/>
  <c r="AE189" i="2"/>
  <c r="AD189" i="2"/>
  <c r="AC189" i="2"/>
  <c r="AH188" i="2"/>
  <c r="AG188" i="2"/>
  <c r="AF188" i="2"/>
  <c r="AE188" i="2"/>
  <c r="AD188" i="2"/>
  <c r="AC188" i="2"/>
  <c r="AH187" i="2"/>
  <c r="AG187" i="2"/>
  <c r="AF187" i="2"/>
  <c r="AE187" i="2"/>
  <c r="AD187" i="2"/>
  <c r="AC187" i="2"/>
  <c r="AH186" i="2"/>
  <c r="AG186" i="2"/>
  <c r="AF186" i="2"/>
  <c r="AE186" i="2"/>
  <c r="AD186" i="2"/>
  <c r="AC186" i="2"/>
  <c r="AH185" i="2"/>
  <c r="AG185" i="2"/>
  <c r="AF185" i="2"/>
  <c r="AE185" i="2"/>
  <c r="AD185" i="2"/>
  <c r="AC185" i="2"/>
  <c r="AH184" i="2"/>
  <c r="AG184" i="2"/>
  <c r="AF184" i="2"/>
  <c r="AE184" i="2"/>
  <c r="AD184" i="2"/>
  <c r="AC184" i="2"/>
  <c r="AH183" i="2"/>
  <c r="AG183" i="2"/>
  <c r="AF183" i="2"/>
  <c r="AE183" i="2"/>
  <c r="AD183" i="2"/>
  <c r="AC183" i="2"/>
  <c r="AH182" i="2"/>
  <c r="AG182" i="2"/>
  <c r="AF182" i="2"/>
  <c r="AE182" i="2"/>
  <c r="AD182" i="2"/>
  <c r="AC182" i="2"/>
  <c r="AH181" i="2"/>
  <c r="AG181" i="2"/>
  <c r="AF181" i="2"/>
  <c r="AE181" i="2"/>
  <c r="AD181" i="2"/>
  <c r="AC181" i="2"/>
  <c r="AH180" i="2"/>
  <c r="AG180" i="2"/>
  <c r="AF180" i="2"/>
  <c r="AE180" i="2"/>
  <c r="AD180" i="2"/>
  <c r="AC180" i="2"/>
  <c r="AH179" i="2"/>
  <c r="AG179" i="2"/>
  <c r="AF179" i="2"/>
  <c r="AE179" i="2"/>
  <c r="AD179" i="2"/>
  <c r="AC179" i="2"/>
  <c r="AH178" i="2"/>
  <c r="AG178" i="2"/>
  <c r="AF178" i="2"/>
  <c r="AE178" i="2"/>
  <c r="AD178" i="2"/>
  <c r="AC178" i="2"/>
  <c r="AH177" i="2"/>
  <c r="AG177" i="2"/>
  <c r="AF177" i="2"/>
  <c r="AE177" i="2"/>
  <c r="AD177" i="2"/>
  <c r="AC177" i="2"/>
  <c r="AH176" i="2"/>
  <c r="AG176" i="2"/>
  <c r="AF176" i="2"/>
  <c r="AE176" i="2"/>
  <c r="AD176" i="2"/>
  <c r="AC176" i="2"/>
  <c r="AH175" i="2"/>
  <c r="AG175" i="2"/>
  <c r="AF175" i="2"/>
  <c r="AE175" i="2"/>
  <c r="AD175" i="2"/>
  <c r="AC175" i="2"/>
  <c r="AH174" i="2"/>
  <c r="AG174" i="2"/>
  <c r="AF174" i="2"/>
  <c r="AE174" i="2"/>
  <c r="AD174" i="2"/>
  <c r="AC174" i="2"/>
  <c r="AH173" i="2"/>
  <c r="AG173" i="2"/>
  <c r="AF173" i="2"/>
  <c r="AE173" i="2"/>
  <c r="AD173" i="2"/>
  <c r="AC173" i="2"/>
  <c r="AH172" i="2"/>
  <c r="AG172" i="2"/>
  <c r="AF172" i="2"/>
  <c r="AE172" i="2"/>
  <c r="AD172" i="2"/>
  <c r="AC172" i="2"/>
  <c r="AH171" i="2"/>
  <c r="AG171" i="2"/>
  <c r="AF171" i="2"/>
  <c r="AE171" i="2"/>
  <c r="AD171" i="2"/>
  <c r="AC171" i="2"/>
  <c r="AH170" i="2"/>
  <c r="AG170" i="2"/>
  <c r="AF170" i="2"/>
  <c r="AE170" i="2"/>
  <c r="AD170" i="2"/>
  <c r="AC170" i="2"/>
  <c r="AH169" i="2"/>
  <c r="AG169" i="2"/>
  <c r="AF169" i="2"/>
  <c r="AE169" i="2"/>
  <c r="AD169" i="2"/>
  <c r="AC169" i="2"/>
  <c r="AH168" i="2"/>
  <c r="AG168" i="2"/>
  <c r="AF168" i="2"/>
  <c r="AE168" i="2"/>
  <c r="AD168" i="2"/>
  <c r="AC168" i="2"/>
  <c r="AH167" i="2"/>
  <c r="AG167" i="2"/>
  <c r="AF167" i="2"/>
  <c r="AE167" i="2"/>
  <c r="AD167" i="2"/>
  <c r="AC167" i="2"/>
  <c r="AH166" i="2"/>
  <c r="AG166" i="2"/>
  <c r="AF166" i="2"/>
  <c r="AE166" i="2"/>
  <c r="AD166" i="2"/>
  <c r="AC166" i="2"/>
  <c r="AH165" i="2"/>
  <c r="AG165" i="2"/>
  <c r="AF165" i="2"/>
  <c r="AE165" i="2"/>
  <c r="AD165" i="2"/>
  <c r="AC165" i="2"/>
  <c r="AH164" i="2"/>
  <c r="AG164" i="2"/>
  <c r="AF164" i="2"/>
  <c r="AE164" i="2"/>
  <c r="AD164" i="2"/>
  <c r="AC164" i="2"/>
  <c r="AH163" i="2"/>
  <c r="AG163" i="2"/>
  <c r="AF163" i="2"/>
  <c r="AE163" i="2"/>
  <c r="AD163" i="2"/>
  <c r="AC163" i="2"/>
  <c r="AH162" i="2"/>
  <c r="AG162" i="2"/>
  <c r="AF162" i="2"/>
  <c r="AE162" i="2"/>
  <c r="AD162" i="2"/>
  <c r="AC162" i="2"/>
  <c r="AH161" i="2"/>
  <c r="AG161" i="2"/>
  <c r="AF161" i="2"/>
  <c r="AE161" i="2"/>
  <c r="AD161" i="2"/>
  <c r="AC161" i="2"/>
  <c r="AH160" i="2"/>
  <c r="AG160" i="2"/>
  <c r="AF160" i="2"/>
  <c r="AE160" i="2"/>
  <c r="AD160" i="2"/>
  <c r="AC160" i="2"/>
  <c r="AH159" i="2"/>
  <c r="AG159" i="2"/>
  <c r="AF159" i="2"/>
  <c r="AE159" i="2"/>
  <c r="AD159" i="2"/>
  <c r="AC159" i="2"/>
  <c r="AH158" i="2"/>
  <c r="AG158" i="2"/>
  <c r="AF158" i="2"/>
  <c r="AE158" i="2"/>
  <c r="AD158" i="2"/>
  <c r="AC158" i="2"/>
  <c r="AH157" i="2"/>
  <c r="AG157" i="2"/>
  <c r="AF157" i="2"/>
  <c r="AE157" i="2"/>
  <c r="AD157" i="2"/>
  <c r="AC157" i="2"/>
  <c r="AH156" i="2"/>
  <c r="AG156" i="2"/>
  <c r="AF156" i="2"/>
  <c r="AE156" i="2"/>
  <c r="AD156" i="2"/>
  <c r="AC156" i="2"/>
  <c r="AH155" i="2"/>
  <c r="AG155" i="2"/>
  <c r="AF155" i="2"/>
  <c r="AE155" i="2"/>
  <c r="AD155" i="2"/>
  <c r="AC155" i="2"/>
  <c r="AH154" i="2"/>
  <c r="AG154" i="2"/>
  <c r="AF154" i="2"/>
  <c r="AE154" i="2"/>
  <c r="AD154" i="2"/>
  <c r="AC154" i="2"/>
  <c r="AH153" i="2"/>
  <c r="AG153" i="2"/>
  <c r="AF153" i="2"/>
  <c r="AE153" i="2"/>
  <c r="AD153" i="2"/>
  <c r="AC153" i="2"/>
  <c r="AH152" i="2"/>
  <c r="AG152" i="2"/>
  <c r="AF152" i="2"/>
  <c r="AE152" i="2"/>
  <c r="AD152" i="2"/>
  <c r="AC152" i="2"/>
  <c r="AH151" i="2"/>
  <c r="AG151" i="2"/>
  <c r="AF151" i="2"/>
  <c r="AE151" i="2"/>
  <c r="AD151" i="2"/>
  <c r="AC151" i="2"/>
  <c r="AH150" i="2"/>
  <c r="AG150" i="2"/>
  <c r="AF150" i="2"/>
  <c r="AE150" i="2"/>
  <c r="AD150" i="2"/>
  <c r="AC150" i="2"/>
  <c r="AH149" i="2"/>
  <c r="AG149" i="2"/>
  <c r="AF149" i="2"/>
  <c r="AE149" i="2"/>
  <c r="AD149" i="2"/>
  <c r="AC149" i="2"/>
  <c r="AH148" i="2"/>
  <c r="AG148" i="2"/>
  <c r="AF148" i="2"/>
  <c r="AE148" i="2"/>
  <c r="AD148" i="2"/>
  <c r="AC148" i="2"/>
  <c r="AH147" i="2"/>
  <c r="AG147" i="2"/>
  <c r="AF147" i="2"/>
  <c r="AE147" i="2"/>
  <c r="AD147" i="2"/>
  <c r="AC147" i="2"/>
  <c r="AH146" i="2"/>
  <c r="AG146" i="2"/>
  <c r="AF146" i="2"/>
  <c r="AE146" i="2"/>
  <c r="AD146" i="2"/>
  <c r="AC146" i="2"/>
  <c r="AH145" i="2"/>
  <c r="AG145" i="2"/>
  <c r="AF145" i="2"/>
  <c r="AE145" i="2"/>
  <c r="AD145" i="2"/>
  <c r="AC145" i="2"/>
  <c r="AH144" i="2"/>
  <c r="AG144" i="2"/>
  <c r="AF144" i="2"/>
  <c r="AE144" i="2"/>
  <c r="AD144" i="2"/>
  <c r="AC144" i="2"/>
  <c r="AH143" i="2"/>
  <c r="AG143" i="2"/>
  <c r="AF143" i="2"/>
  <c r="AE143" i="2"/>
  <c r="AD143" i="2"/>
  <c r="AC143" i="2"/>
  <c r="AH142" i="2"/>
  <c r="AG142" i="2"/>
  <c r="AF142" i="2"/>
  <c r="AE142" i="2"/>
  <c r="AD142" i="2"/>
  <c r="AC142" i="2"/>
  <c r="AH141" i="2"/>
  <c r="AG141" i="2"/>
  <c r="AF141" i="2"/>
  <c r="AE141" i="2"/>
  <c r="AD141" i="2"/>
  <c r="AC141" i="2"/>
  <c r="AH140" i="2"/>
  <c r="AG140" i="2"/>
  <c r="AF140" i="2"/>
  <c r="AE140" i="2"/>
  <c r="AD140" i="2"/>
  <c r="AC140" i="2"/>
  <c r="AH139" i="2"/>
  <c r="AG139" i="2"/>
  <c r="AF139" i="2"/>
  <c r="AE139" i="2"/>
  <c r="AD139" i="2"/>
  <c r="AC139" i="2"/>
  <c r="AH138" i="2"/>
  <c r="AG138" i="2"/>
  <c r="AF138" i="2"/>
  <c r="AE138" i="2"/>
  <c r="AD138" i="2"/>
  <c r="AC138" i="2"/>
  <c r="AH137" i="2"/>
  <c r="AG137" i="2"/>
  <c r="AF137" i="2"/>
  <c r="AE137" i="2"/>
  <c r="AD137" i="2"/>
  <c r="AC137" i="2"/>
  <c r="AH136" i="2"/>
  <c r="AG136" i="2"/>
  <c r="AF136" i="2"/>
  <c r="AE136" i="2"/>
  <c r="AD136" i="2"/>
  <c r="AC136" i="2"/>
  <c r="AH135" i="2"/>
  <c r="AG135" i="2"/>
  <c r="AF135" i="2"/>
  <c r="AE135" i="2"/>
  <c r="AD135" i="2"/>
  <c r="AC135" i="2"/>
  <c r="AH134" i="2"/>
  <c r="AG134" i="2"/>
  <c r="AF134" i="2"/>
  <c r="AE134" i="2"/>
  <c r="AD134" i="2"/>
  <c r="AC134" i="2"/>
  <c r="AH133" i="2"/>
  <c r="AG133" i="2"/>
  <c r="AF133" i="2"/>
  <c r="AE133" i="2"/>
  <c r="AD133" i="2"/>
  <c r="AC133" i="2"/>
  <c r="AH132" i="2"/>
  <c r="AG132" i="2"/>
  <c r="AF132" i="2"/>
  <c r="AE132" i="2"/>
  <c r="AD132" i="2"/>
  <c r="AC132" i="2"/>
  <c r="AH131" i="2"/>
  <c r="AG131" i="2"/>
  <c r="AF131" i="2"/>
  <c r="AE131" i="2"/>
  <c r="AD131" i="2"/>
  <c r="AC131" i="2"/>
  <c r="AH130" i="2"/>
  <c r="AG130" i="2"/>
  <c r="AF130" i="2"/>
  <c r="AE130" i="2"/>
  <c r="AD130" i="2"/>
  <c r="AC130" i="2"/>
  <c r="AH129" i="2"/>
  <c r="AG129" i="2"/>
  <c r="AF129" i="2"/>
  <c r="AE129" i="2"/>
  <c r="AD129" i="2"/>
  <c r="AC129" i="2"/>
  <c r="AH128" i="2"/>
  <c r="AG128" i="2"/>
  <c r="AF128" i="2"/>
  <c r="AE128" i="2"/>
  <c r="AD128" i="2"/>
  <c r="AC128" i="2"/>
  <c r="AH127" i="2"/>
  <c r="AG127" i="2"/>
  <c r="AF127" i="2"/>
  <c r="AE127" i="2"/>
  <c r="AD127" i="2"/>
  <c r="AC127" i="2"/>
  <c r="AH126" i="2"/>
  <c r="AG126" i="2"/>
  <c r="AF126" i="2"/>
  <c r="AE126" i="2"/>
  <c r="AD126" i="2"/>
  <c r="AC126" i="2"/>
  <c r="AH125" i="2"/>
  <c r="AG125" i="2"/>
  <c r="AF125" i="2"/>
  <c r="AE125" i="2"/>
  <c r="AD125" i="2"/>
  <c r="AC125" i="2"/>
  <c r="AH124" i="2"/>
  <c r="AG124" i="2"/>
  <c r="AF124" i="2"/>
  <c r="AE124" i="2"/>
  <c r="AD124" i="2"/>
  <c r="AC124" i="2"/>
  <c r="AH123" i="2"/>
  <c r="AG123" i="2"/>
  <c r="AF123" i="2"/>
  <c r="AE123" i="2"/>
  <c r="AD123" i="2"/>
  <c r="AC123" i="2"/>
  <c r="AH122" i="2"/>
  <c r="AG122" i="2"/>
  <c r="AF122" i="2"/>
  <c r="AE122" i="2"/>
  <c r="AD122" i="2"/>
  <c r="AC122" i="2"/>
  <c r="AH121" i="2"/>
  <c r="AG121" i="2"/>
  <c r="AF121" i="2"/>
  <c r="AE121" i="2"/>
  <c r="AD121" i="2"/>
  <c r="AC121" i="2"/>
  <c r="AH120" i="2"/>
  <c r="AG120" i="2"/>
  <c r="AF120" i="2"/>
  <c r="AE120" i="2"/>
  <c r="AD120" i="2"/>
  <c r="AC120" i="2"/>
  <c r="AH119" i="2"/>
  <c r="AG119" i="2"/>
  <c r="AF119" i="2"/>
  <c r="AE119" i="2"/>
  <c r="AD119" i="2"/>
  <c r="AC119" i="2"/>
  <c r="AH118" i="2"/>
  <c r="AG118" i="2"/>
  <c r="AF118" i="2"/>
  <c r="AE118" i="2"/>
  <c r="AD118" i="2"/>
  <c r="AC118" i="2"/>
  <c r="AH117" i="2"/>
  <c r="AG117" i="2"/>
  <c r="AF117" i="2"/>
  <c r="AE117" i="2"/>
  <c r="AD117" i="2"/>
  <c r="AC117" i="2"/>
  <c r="AH116" i="2"/>
  <c r="AG116" i="2"/>
  <c r="AF116" i="2"/>
  <c r="AE116" i="2"/>
  <c r="AD116" i="2"/>
  <c r="AC116" i="2"/>
  <c r="AH115" i="2"/>
  <c r="AG115" i="2"/>
  <c r="AF115" i="2"/>
  <c r="AE115" i="2"/>
  <c r="AD115" i="2"/>
  <c r="AC115" i="2"/>
  <c r="AH114" i="2"/>
  <c r="AG114" i="2"/>
  <c r="AF114" i="2"/>
  <c r="AE114" i="2"/>
  <c r="AD114" i="2"/>
  <c r="AC114" i="2"/>
  <c r="AH113" i="2"/>
  <c r="AG113" i="2"/>
  <c r="AF113" i="2"/>
  <c r="AE113" i="2"/>
  <c r="AD113" i="2"/>
  <c r="AC113" i="2"/>
  <c r="AH112" i="2"/>
  <c r="AG112" i="2"/>
  <c r="AF112" i="2"/>
  <c r="AE112" i="2"/>
  <c r="AD112" i="2"/>
  <c r="AC112" i="2"/>
  <c r="AH111" i="2"/>
  <c r="AG111" i="2"/>
  <c r="AF111" i="2"/>
  <c r="AE111" i="2"/>
  <c r="AD111" i="2"/>
  <c r="AC111" i="2"/>
  <c r="AH110" i="2"/>
  <c r="AG110" i="2"/>
  <c r="AF110" i="2"/>
  <c r="AE110" i="2"/>
  <c r="AD110" i="2"/>
  <c r="AC110" i="2"/>
  <c r="AH109" i="2"/>
  <c r="AG109" i="2"/>
  <c r="AF109" i="2"/>
  <c r="AE109" i="2"/>
  <c r="AD109" i="2"/>
  <c r="AC109" i="2"/>
  <c r="AH108" i="2"/>
  <c r="AG108" i="2"/>
  <c r="AF108" i="2"/>
  <c r="AE108" i="2"/>
  <c r="AD108" i="2"/>
  <c r="AC108" i="2"/>
  <c r="AH107" i="2"/>
  <c r="AG107" i="2"/>
  <c r="AF107" i="2"/>
  <c r="AE107" i="2"/>
  <c r="AD107" i="2"/>
  <c r="AC107" i="2"/>
  <c r="AH106" i="2"/>
  <c r="AG106" i="2"/>
  <c r="AF106" i="2"/>
  <c r="AE106" i="2"/>
  <c r="AD106" i="2"/>
  <c r="AC106" i="2"/>
  <c r="AH105" i="2"/>
  <c r="AG105" i="2"/>
  <c r="AF105" i="2"/>
  <c r="AE105" i="2"/>
  <c r="AD105" i="2"/>
  <c r="AC105" i="2"/>
  <c r="AH104" i="2"/>
  <c r="AG104" i="2"/>
  <c r="AF104" i="2"/>
  <c r="AE104" i="2"/>
  <c r="AD104" i="2"/>
  <c r="AC104" i="2"/>
  <c r="AH103" i="2"/>
  <c r="AG103" i="2"/>
  <c r="AF103" i="2"/>
  <c r="AE103" i="2"/>
  <c r="AD103" i="2"/>
  <c r="AC103" i="2"/>
  <c r="AH102" i="2"/>
  <c r="AG102" i="2"/>
  <c r="AF102" i="2"/>
  <c r="AE102" i="2"/>
  <c r="AD102" i="2"/>
  <c r="AC102" i="2"/>
  <c r="AH101" i="2"/>
  <c r="AG101" i="2"/>
  <c r="AF101" i="2"/>
  <c r="AE101" i="2"/>
  <c r="AD101" i="2"/>
  <c r="AC101" i="2"/>
  <c r="AH100" i="2"/>
  <c r="AG100" i="2"/>
  <c r="AF100" i="2"/>
  <c r="AE100" i="2"/>
  <c r="AD100" i="2"/>
  <c r="AC100" i="2"/>
  <c r="AH99" i="2"/>
  <c r="AG99" i="2"/>
  <c r="AF99" i="2"/>
  <c r="AE99" i="2"/>
  <c r="AD99" i="2"/>
  <c r="AC99" i="2"/>
  <c r="AH98" i="2"/>
  <c r="AG98" i="2"/>
  <c r="AF98" i="2"/>
  <c r="AE98" i="2"/>
  <c r="AD98" i="2"/>
  <c r="AC98" i="2"/>
  <c r="AH97" i="2"/>
  <c r="AG97" i="2"/>
  <c r="AF97" i="2"/>
  <c r="AE97" i="2"/>
  <c r="AD97" i="2"/>
  <c r="AC97" i="2"/>
  <c r="AH96" i="2"/>
  <c r="AG96" i="2"/>
  <c r="AF96" i="2"/>
  <c r="AE96" i="2"/>
  <c r="AD96" i="2"/>
  <c r="AC96" i="2"/>
  <c r="AH95" i="2"/>
  <c r="AG95" i="2"/>
  <c r="AF95" i="2"/>
  <c r="AE95" i="2"/>
  <c r="AD95" i="2"/>
  <c r="AC95" i="2"/>
  <c r="AH94" i="2"/>
  <c r="AG94" i="2"/>
  <c r="AF94" i="2"/>
  <c r="AE94" i="2"/>
  <c r="AD94" i="2"/>
  <c r="AC94" i="2"/>
  <c r="AH93" i="2"/>
  <c r="AG93" i="2"/>
  <c r="AF93" i="2"/>
  <c r="AE93" i="2"/>
  <c r="AD93" i="2"/>
  <c r="AC93" i="2"/>
  <c r="AH92" i="2"/>
  <c r="AG92" i="2"/>
  <c r="AF92" i="2"/>
  <c r="AE92" i="2"/>
  <c r="AD92" i="2"/>
  <c r="AC92" i="2"/>
  <c r="AH91" i="2"/>
  <c r="AG91" i="2"/>
  <c r="AF91" i="2"/>
  <c r="AE91" i="2"/>
  <c r="AD91" i="2"/>
  <c r="AC91" i="2"/>
  <c r="AH90" i="2"/>
  <c r="AG90" i="2"/>
  <c r="AF90" i="2"/>
  <c r="AE90" i="2"/>
  <c r="AD90" i="2"/>
  <c r="AC90" i="2"/>
  <c r="AH89" i="2"/>
  <c r="AG89" i="2"/>
  <c r="AF89" i="2"/>
  <c r="AE89" i="2"/>
  <c r="AD89" i="2"/>
  <c r="AC89" i="2"/>
  <c r="AH88" i="2"/>
  <c r="AG88" i="2"/>
  <c r="AF88" i="2"/>
  <c r="AE88" i="2"/>
  <c r="AD88" i="2"/>
  <c r="AC88" i="2"/>
  <c r="AH87" i="2"/>
  <c r="AG87" i="2"/>
  <c r="AF87" i="2"/>
  <c r="AE87" i="2"/>
  <c r="AD87" i="2"/>
  <c r="AC87" i="2"/>
  <c r="AH86" i="2"/>
  <c r="AG86" i="2"/>
  <c r="AF86" i="2"/>
  <c r="AE86" i="2"/>
  <c r="AD86" i="2"/>
  <c r="AC86" i="2"/>
  <c r="AH85" i="2"/>
  <c r="AG85" i="2"/>
  <c r="AF85" i="2"/>
  <c r="AE85" i="2"/>
  <c r="AD85" i="2"/>
  <c r="AC85" i="2"/>
  <c r="AH84" i="2"/>
  <c r="AG84" i="2"/>
  <c r="AF84" i="2"/>
  <c r="AE84" i="2"/>
  <c r="AD84" i="2"/>
  <c r="AC84" i="2"/>
  <c r="AH83" i="2"/>
  <c r="AG83" i="2"/>
  <c r="AF83" i="2"/>
  <c r="AE83" i="2"/>
  <c r="AD83" i="2"/>
  <c r="AC83" i="2"/>
  <c r="AH82" i="2"/>
  <c r="AG82" i="2"/>
  <c r="AF82" i="2"/>
  <c r="AE82" i="2"/>
  <c r="AD82" i="2"/>
  <c r="AC82" i="2"/>
  <c r="AH81" i="2"/>
  <c r="AG81" i="2"/>
  <c r="AF81" i="2"/>
  <c r="AE81" i="2"/>
  <c r="AD81" i="2"/>
  <c r="AC81" i="2"/>
  <c r="AH80" i="2"/>
  <c r="AG80" i="2"/>
  <c r="AF80" i="2"/>
  <c r="AE80" i="2"/>
  <c r="AD80" i="2"/>
  <c r="AC80" i="2"/>
  <c r="AH79" i="2"/>
  <c r="AG79" i="2"/>
  <c r="AF79" i="2"/>
  <c r="AE79" i="2"/>
  <c r="AD79" i="2"/>
  <c r="AC79" i="2"/>
  <c r="AH78" i="2"/>
  <c r="AG78" i="2"/>
  <c r="AF78" i="2"/>
  <c r="AE78" i="2"/>
  <c r="AD78" i="2"/>
  <c r="AC78" i="2"/>
  <c r="AH77" i="2"/>
  <c r="AG77" i="2"/>
  <c r="AF77" i="2"/>
  <c r="AE77" i="2"/>
  <c r="AD77" i="2"/>
  <c r="AC77" i="2"/>
  <c r="AH76" i="2"/>
  <c r="AG76" i="2"/>
  <c r="AF76" i="2"/>
  <c r="AE76" i="2"/>
  <c r="AD76" i="2"/>
  <c r="AC76" i="2"/>
  <c r="AH75" i="2"/>
  <c r="AG75" i="2"/>
  <c r="AF75" i="2"/>
  <c r="AE75" i="2"/>
  <c r="AD75" i="2"/>
  <c r="AC75" i="2"/>
  <c r="AH74" i="2"/>
  <c r="AG74" i="2"/>
  <c r="AF74" i="2"/>
  <c r="AE74" i="2"/>
  <c r="AD74" i="2"/>
  <c r="AC74" i="2"/>
  <c r="AH73" i="2"/>
  <c r="AG73" i="2"/>
  <c r="AF73" i="2"/>
  <c r="AE73" i="2"/>
  <c r="AD73" i="2"/>
  <c r="AC73" i="2"/>
  <c r="AH72" i="2"/>
  <c r="AG72" i="2"/>
  <c r="AF72" i="2"/>
  <c r="AE72" i="2"/>
  <c r="AD72" i="2"/>
  <c r="AC72" i="2"/>
  <c r="AH71" i="2"/>
  <c r="AG71" i="2"/>
  <c r="AF71" i="2"/>
  <c r="AE71" i="2"/>
  <c r="AD71" i="2"/>
  <c r="AC71" i="2"/>
  <c r="AH70" i="2"/>
  <c r="AG70" i="2"/>
  <c r="AF70" i="2"/>
  <c r="AE70" i="2"/>
  <c r="AD70" i="2"/>
  <c r="AC70" i="2"/>
  <c r="AH69" i="2"/>
  <c r="AG69" i="2"/>
  <c r="AF69" i="2"/>
  <c r="AE69" i="2"/>
  <c r="AD69" i="2"/>
  <c r="AC69" i="2"/>
  <c r="AH68" i="2"/>
  <c r="AG68" i="2"/>
  <c r="AF68" i="2"/>
  <c r="AE68" i="2"/>
  <c r="AD68" i="2"/>
  <c r="AC68" i="2"/>
  <c r="AH67" i="2"/>
  <c r="AG67" i="2"/>
  <c r="AF67" i="2"/>
  <c r="AE67" i="2"/>
  <c r="AD67" i="2"/>
  <c r="AC67" i="2"/>
  <c r="AH66" i="2"/>
  <c r="AG66" i="2"/>
  <c r="AF66" i="2"/>
  <c r="AE66" i="2"/>
  <c r="AD66" i="2"/>
  <c r="AC66" i="2"/>
  <c r="AH65" i="2"/>
  <c r="AG65" i="2"/>
  <c r="AF65" i="2"/>
  <c r="AE65" i="2"/>
  <c r="AD65" i="2"/>
  <c r="AC65" i="2"/>
  <c r="AH64" i="2"/>
  <c r="AG64" i="2"/>
  <c r="AF64" i="2"/>
  <c r="AE64" i="2"/>
  <c r="AD64" i="2"/>
  <c r="AC64" i="2"/>
  <c r="AH63" i="2"/>
  <c r="AG63" i="2"/>
  <c r="AF63" i="2"/>
  <c r="AE63" i="2"/>
  <c r="AD63" i="2"/>
  <c r="AC63" i="2"/>
  <c r="AH62" i="2"/>
  <c r="AG62" i="2"/>
  <c r="AF62" i="2"/>
  <c r="AE62" i="2"/>
  <c r="AD62" i="2"/>
  <c r="AC62" i="2"/>
  <c r="AH61" i="2"/>
  <c r="AG61" i="2"/>
  <c r="AF61" i="2"/>
  <c r="AE61" i="2"/>
  <c r="AD61" i="2"/>
  <c r="AC61" i="2"/>
  <c r="AH60" i="2"/>
  <c r="AG60" i="2"/>
  <c r="AF60" i="2"/>
  <c r="AE60" i="2"/>
  <c r="AD60" i="2"/>
  <c r="AC60" i="2"/>
  <c r="AH59" i="2"/>
  <c r="AG59" i="2"/>
  <c r="AF59" i="2"/>
  <c r="AE59" i="2"/>
  <c r="AD59" i="2"/>
  <c r="AC59" i="2"/>
  <c r="AH58" i="2"/>
  <c r="AG58" i="2"/>
  <c r="AF58" i="2"/>
  <c r="AE58" i="2"/>
  <c r="AD58" i="2"/>
  <c r="AC58" i="2"/>
  <c r="AH57" i="2"/>
  <c r="AG57" i="2"/>
  <c r="AF57" i="2"/>
  <c r="AE57" i="2"/>
  <c r="AD57" i="2"/>
  <c r="AC57" i="2"/>
  <c r="AH56" i="2"/>
  <c r="AG56" i="2"/>
  <c r="AF56" i="2"/>
  <c r="AE56" i="2"/>
  <c r="AD56" i="2"/>
  <c r="AC56" i="2"/>
  <c r="AH55" i="2"/>
  <c r="AG55" i="2"/>
  <c r="AF55" i="2"/>
  <c r="AE55" i="2"/>
  <c r="AD55" i="2"/>
  <c r="AC55" i="2"/>
  <c r="AH54" i="2"/>
  <c r="AG54" i="2"/>
  <c r="AF54" i="2"/>
  <c r="AE54" i="2"/>
  <c r="AD54" i="2"/>
  <c r="AC54" i="2"/>
  <c r="AH53" i="2"/>
  <c r="AG53" i="2"/>
  <c r="AF53" i="2"/>
  <c r="AE53" i="2"/>
  <c r="AD53" i="2"/>
  <c r="AC53" i="2"/>
  <c r="AH52" i="2"/>
  <c r="AG52" i="2"/>
  <c r="AF52" i="2"/>
  <c r="AE52" i="2"/>
  <c r="AD52" i="2"/>
  <c r="AC52" i="2"/>
  <c r="AH51" i="2"/>
  <c r="AG51" i="2"/>
  <c r="AF51" i="2"/>
  <c r="AE51" i="2"/>
  <c r="AD51" i="2"/>
  <c r="AC51" i="2"/>
  <c r="AH50" i="2"/>
  <c r="AG50" i="2"/>
  <c r="AF50" i="2"/>
  <c r="AE50" i="2"/>
  <c r="AD50" i="2"/>
  <c r="AC50" i="2"/>
  <c r="AH49" i="2"/>
  <c r="AG49" i="2"/>
  <c r="AF49" i="2"/>
  <c r="AE49" i="2"/>
  <c r="AD49" i="2"/>
  <c r="AC49" i="2"/>
  <c r="AH48" i="2"/>
  <c r="AG48" i="2"/>
  <c r="AF48" i="2"/>
  <c r="AE48" i="2"/>
  <c r="AD48" i="2"/>
  <c r="AC48" i="2"/>
  <c r="AH47" i="2"/>
  <c r="AG47" i="2"/>
  <c r="AF47" i="2"/>
  <c r="AE47" i="2"/>
  <c r="AD47" i="2"/>
  <c r="AC47" i="2"/>
  <c r="AH46" i="2"/>
  <c r="AG46" i="2"/>
  <c r="AF46" i="2"/>
  <c r="AE46" i="2"/>
  <c r="AD46" i="2"/>
  <c r="AC46" i="2"/>
  <c r="AH45" i="2"/>
  <c r="AG45" i="2"/>
  <c r="AF45" i="2"/>
  <c r="AE45" i="2"/>
  <c r="AD45" i="2"/>
  <c r="AC45" i="2"/>
  <c r="AH44" i="2"/>
  <c r="AG44" i="2"/>
  <c r="AF44" i="2"/>
  <c r="AE44" i="2"/>
  <c r="AD44" i="2"/>
  <c r="AC44" i="2"/>
  <c r="AH43" i="2"/>
  <c r="AG43" i="2"/>
  <c r="AF43" i="2"/>
  <c r="AE43" i="2"/>
  <c r="AD43" i="2"/>
  <c r="AC43" i="2"/>
  <c r="AH42" i="2"/>
  <c r="AG42" i="2"/>
  <c r="AF42" i="2"/>
  <c r="AE42" i="2"/>
  <c r="AD42" i="2"/>
  <c r="AC42" i="2"/>
  <c r="AH41" i="2"/>
  <c r="AG41" i="2"/>
  <c r="AF41" i="2"/>
  <c r="AE41" i="2"/>
  <c r="AD41" i="2"/>
  <c r="AC41" i="2"/>
  <c r="AH40" i="2"/>
  <c r="AG40" i="2"/>
  <c r="AF40" i="2"/>
  <c r="AE40" i="2"/>
  <c r="AD40" i="2"/>
  <c r="AC40" i="2"/>
  <c r="AH39" i="2"/>
  <c r="AG39" i="2"/>
  <c r="AF39" i="2"/>
  <c r="AE39" i="2"/>
  <c r="AD39" i="2"/>
  <c r="AC39" i="2"/>
  <c r="AH38" i="2"/>
  <c r="AG38" i="2"/>
  <c r="AF38" i="2"/>
  <c r="AE38" i="2"/>
  <c r="AD38" i="2"/>
  <c r="AC38" i="2"/>
  <c r="AH37" i="2"/>
  <c r="AG37" i="2"/>
  <c r="AF37" i="2"/>
  <c r="AE37" i="2"/>
  <c r="AD37" i="2"/>
  <c r="AC37" i="2"/>
  <c r="AH36" i="2"/>
  <c r="AG36" i="2"/>
  <c r="AF36" i="2"/>
  <c r="AE36" i="2"/>
  <c r="AD36" i="2"/>
  <c r="AC36" i="2"/>
  <c r="AH35" i="2"/>
  <c r="AG35" i="2"/>
  <c r="AF35" i="2"/>
  <c r="AE35" i="2"/>
  <c r="AD35" i="2"/>
  <c r="AC35" i="2"/>
  <c r="AH34" i="2"/>
  <c r="AG34" i="2"/>
  <c r="AF34" i="2"/>
  <c r="AE34" i="2"/>
  <c r="AD34" i="2"/>
  <c r="AC34" i="2"/>
  <c r="AH33" i="2"/>
  <c r="AG33" i="2"/>
  <c r="AF33" i="2"/>
  <c r="AE33" i="2"/>
  <c r="AD33" i="2"/>
  <c r="AC33" i="2"/>
  <c r="AH32" i="2"/>
  <c r="AG32" i="2"/>
  <c r="AF32" i="2"/>
  <c r="AE32" i="2"/>
  <c r="AD32" i="2"/>
  <c r="AC32" i="2"/>
  <c r="AH31" i="2"/>
  <c r="AG31" i="2"/>
  <c r="AF31" i="2"/>
  <c r="AE31" i="2"/>
  <c r="AD31" i="2"/>
  <c r="AC31" i="2"/>
  <c r="AH30" i="2"/>
  <c r="AG30" i="2"/>
  <c r="AF30" i="2"/>
  <c r="AE30" i="2"/>
  <c r="AD30" i="2"/>
  <c r="AC30" i="2"/>
  <c r="AH29" i="2"/>
  <c r="AG29" i="2"/>
  <c r="AF29" i="2"/>
  <c r="AE29" i="2"/>
  <c r="AD29" i="2"/>
  <c r="AC29" i="2"/>
  <c r="AH28" i="2"/>
  <c r="AG28" i="2"/>
  <c r="AF28" i="2"/>
  <c r="AE28" i="2"/>
  <c r="AD28" i="2"/>
  <c r="AC28" i="2"/>
  <c r="AH27" i="2"/>
  <c r="AG27" i="2"/>
  <c r="AF27" i="2"/>
  <c r="AE27" i="2"/>
  <c r="AD27" i="2"/>
  <c r="AC27" i="2"/>
  <c r="AH26" i="2"/>
  <c r="AG26" i="2"/>
  <c r="AF26" i="2"/>
  <c r="AE26" i="2"/>
  <c r="AD26" i="2"/>
  <c r="AC26" i="2"/>
  <c r="AH25" i="2"/>
  <c r="AG25" i="2"/>
  <c r="AF25" i="2"/>
  <c r="AE25" i="2"/>
  <c r="AD25" i="2"/>
  <c r="AC25" i="2"/>
  <c r="AH24" i="2"/>
  <c r="AG24" i="2"/>
  <c r="AF24" i="2"/>
  <c r="AE24" i="2"/>
  <c r="AD24" i="2"/>
  <c r="AC24" i="2"/>
  <c r="AH23" i="2"/>
  <c r="AG23" i="2"/>
  <c r="AF23" i="2"/>
  <c r="AE23" i="2"/>
  <c r="AD23" i="2"/>
  <c r="AC23" i="2"/>
  <c r="AH22" i="2"/>
  <c r="AG22" i="2"/>
  <c r="AF22" i="2"/>
  <c r="AE22" i="2"/>
  <c r="AD22" i="2"/>
  <c r="AC22" i="2"/>
  <c r="AH21" i="2"/>
  <c r="AG21" i="2"/>
  <c r="AF21" i="2"/>
  <c r="AE21" i="2"/>
  <c r="AD21" i="2"/>
  <c r="AC21" i="2"/>
  <c r="AH20" i="2"/>
  <c r="AG20" i="2"/>
  <c r="AF20" i="2"/>
  <c r="AE20" i="2"/>
  <c r="AD20" i="2"/>
  <c r="AC20" i="2"/>
  <c r="AH19" i="2"/>
  <c r="AG19" i="2"/>
  <c r="AF19" i="2"/>
  <c r="AE19" i="2"/>
  <c r="AD19" i="2"/>
  <c r="AC19" i="2"/>
  <c r="AH18" i="2"/>
  <c r="AG18" i="2"/>
  <c r="AF18" i="2"/>
  <c r="AE18" i="2"/>
  <c r="AD18" i="2"/>
  <c r="AC18" i="2"/>
  <c r="AH17" i="2"/>
  <c r="AG17" i="2"/>
  <c r="AF17" i="2"/>
  <c r="AE17" i="2"/>
  <c r="AD17" i="2"/>
  <c r="AC17" i="2"/>
  <c r="AH16" i="2"/>
  <c r="AG16" i="2"/>
  <c r="AF16" i="2"/>
  <c r="AE16" i="2"/>
  <c r="AD16" i="2"/>
  <c r="AC16" i="2"/>
  <c r="AH15" i="2"/>
  <c r="AG15" i="2"/>
  <c r="AF15" i="2"/>
  <c r="AE15" i="2"/>
  <c r="AD15" i="2"/>
  <c r="AC15" i="2"/>
  <c r="AH14" i="2"/>
  <c r="AG14" i="2"/>
  <c r="AF14" i="2"/>
  <c r="AE14" i="2"/>
  <c r="AD14" i="2"/>
  <c r="AC14" i="2"/>
  <c r="AH13" i="2"/>
  <c r="AG13" i="2"/>
  <c r="AF13" i="2"/>
  <c r="AE13" i="2"/>
  <c r="AD13" i="2"/>
  <c r="AC13" i="2"/>
  <c r="AH12" i="2"/>
  <c r="AG12" i="2"/>
  <c r="AF12" i="2"/>
  <c r="AE12" i="2"/>
  <c r="AD12" i="2"/>
  <c r="AC12" i="2"/>
  <c r="AH11" i="2"/>
  <c r="AG11" i="2"/>
  <c r="AF11" i="2"/>
  <c r="AE11" i="2"/>
  <c r="AD11" i="2"/>
  <c r="AC11" i="2"/>
  <c r="AH10" i="2"/>
  <c r="AG10" i="2"/>
  <c r="AF10" i="2"/>
  <c r="AE10" i="2"/>
  <c r="AD10" i="2"/>
  <c r="AC10" i="2"/>
  <c r="AH9" i="2"/>
  <c r="AG9" i="2"/>
  <c r="AF9" i="2"/>
  <c r="AE9" i="2"/>
  <c r="AD9" i="2"/>
  <c r="AC9" i="2"/>
  <c r="AH8" i="2"/>
  <c r="AG8" i="2"/>
  <c r="AF8" i="2"/>
  <c r="AE8" i="2"/>
  <c r="AD8" i="2"/>
  <c r="AC8" i="2"/>
  <c r="AH7" i="2"/>
  <c r="AG7" i="2"/>
  <c r="AF7" i="2"/>
  <c r="AE7" i="2"/>
  <c r="AD7" i="2"/>
  <c r="AC7" i="2"/>
  <c r="AH6" i="2"/>
  <c r="AG6" i="2"/>
  <c r="AF6" i="2"/>
  <c r="AE6" i="2"/>
  <c r="AD6" i="2"/>
  <c r="AC6" i="2"/>
  <c r="AH5" i="2"/>
  <c r="AG5" i="2"/>
  <c r="AF5" i="2"/>
  <c r="AE5" i="2"/>
  <c r="AD5" i="2"/>
  <c r="AC5" i="2"/>
  <c r="AH4" i="2"/>
  <c r="AG4" i="2"/>
  <c r="AF4" i="2"/>
  <c r="AE4" i="2"/>
  <c r="AD4" i="2"/>
  <c r="AC4" i="2"/>
  <c r="AH3" i="2"/>
  <c r="AG3" i="2"/>
  <c r="AF3" i="2"/>
  <c r="AE3" i="2"/>
  <c r="AD3" i="2"/>
  <c r="AC3" i="2"/>
  <c r="AH2" i="2"/>
  <c r="AG2" i="2"/>
  <c r="AF2" i="2"/>
  <c r="AE2" i="2"/>
  <c r="AD2" i="2"/>
  <c r="AC2" i="2"/>
  <c r="AH342" i="1"/>
  <c r="AG342" i="1"/>
  <c r="AF342" i="1"/>
  <c r="AE342" i="1"/>
  <c r="AD342" i="1"/>
  <c r="AC342" i="1"/>
  <c r="AH341" i="1"/>
  <c r="AG341" i="1"/>
  <c r="AF341" i="1"/>
  <c r="AE341" i="1"/>
  <c r="AD341" i="1"/>
  <c r="AC341" i="1"/>
  <c r="AH340" i="1"/>
  <c r="AG340" i="1"/>
  <c r="AF340" i="1"/>
  <c r="AE340" i="1"/>
  <c r="AD340" i="1"/>
  <c r="AC340" i="1"/>
  <c r="AH339" i="1"/>
  <c r="AG339" i="1"/>
  <c r="AF339" i="1"/>
  <c r="AE339" i="1"/>
  <c r="AD339" i="1"/>
  <c r="AC339" i="1"/>
  <c r="AH338" i="1"/>
  <c r="AG338" i="1"/>
  <c r="AF338" i="1"/>
  <c r="AE338" i="1"/>
  <c r="AD338" i="1"/>
  <c r="AC338" i="1"/>
  <c r="AH337" i="1"/>
  <c r="AG337" i="1"/>
  <c r="AF337" i="1"/>
  <c r="AE337" i="1"/>
  <c r="AD337" i="1"/>
  <c r="AC337" i="1"/>
  <c r="AH336" i="1"/>
  <c r="AG336" i="1"/>
  <c r="AF336" i="1"/>
  <c r="AE336" i="1"/>
  <c r="AD336" i="1"/>
  <c r="AC336" i="1"/>
  <c r="AH335" i="1"/>
  <c r="AG335" i="1"/>
  <c r="AF335" i="1"/>
  <c r="AE335" i="1"/>
  <c r="AD335" i="1"/>
  <c r="AC335" i="1"/>
  <c r="AH334" i="1"/>
  <c r="AG334" i="1"/>
  <c r="AF334" i="1"/>
  <c r="AE334" i="1"/>
  <c r="AD334" i="1"/>
  <c r="AC334" i="1"/>
  <c r="AH333" i="1"/>
  <c r="AG333" i="1"/>
  <c r="AF333" i="1"/>
  <c r="AE333" i="1"/>
  <c r="AD333" i="1"/>
  <c r="AC333" i="1"/>
  <c r="AH332" i="1"/>
  <c r="AG332" i="1"/>
  <c r="AF332" i="1"/>
  <c r="AE332" i="1"/>
  <c r="AD332" i="1"/>
  <c r="AC332" i="1"/>
  <c r="AH331" i="1"/>
  <c r="AG331" i="1"/>
  <c r="AF331" i="1"/>
  <c r="AE331" i="1"/>
  <c r="AD331" i="1"/>
  <c r="AC331" i="1"/>
  <c r="AH330" i="1"/>
  <c r="AG330" i="1"/>
  <c r="AF330" i="1"/>
  <c r="AE330" i="1"/>
  <c r="AD330" i="1"/>
  <c r="AC330" i="1"/>
  <c r="AH329" i="1"/>
  <c r="AG329" i="1"/>
  <c r="AF329" i="1"/>
  <c r="AE329" i="1"/>
  <c r="AD329" i="1"/>
  <c r="AC329" i="1"/>
  <c r="AH328" i="1"/>
  <c r="AG328" i="1"/>
  <c r="AF328" i="1"/>
  <c r="AE328" i="1"/>
  <c r="AD328" i="1"/>
  <c r="AC328" i="1"/>
  <c r="AH327" i="1"/>
  <c r="AG327" i="1"/>
  <c r="AF327" i="1"/>
  <c r="AE327" i="1"/>
  <c r="AD327" i="1"/>
  <c r="AC327" i="1"/>
  <c r="AH326" i="1"/>
  <c r="AG326" i="1"/>
  <c r="AF326" i="1"/>
  <c r="AE326" i="1"/>
  <c r="AD326" i="1"/>
  <c r="AC326" i="1"/>
  <c r="AH325" i="1"/>
  <c r="AG325" i="1"/>
  <c r="AF325" i="1"/>
  <c r="AE325" i="1"/>
  <c r="AD325" i="1"/>
  <c r="AC325" i="1"/>
  <c r="AH324" i="1"/>
  <c r="AG324" i="1"/>
  <c r="AF324" i="1"/>
  <c r="AE324" i="1"/>
  <c r="AD324" i="1"/>
  <c r="AC324" i="1"/>
  <c r="AH323" i="1"/>
  <c r="AG323" i="1"/>
  <c r="AF323" i="1"/>
  <c r="AE323" i="1"/>
  <c r="AD323" i="1"/>
  <c r="AC323" i="1"/>
  <c r="AH322" i="1"/>
  <c r="AG322" i="1"/>
  <c r="AF322" i="1"/>
  <c r="AE322" i="1"/>
  <c r="AD322" i="1"/>
  <c r="AC322" i="1"/>
  <c r="AH321" i="1"/>
  <c r="AG321" i="1"/>
  <c r="AF321" i="1"/>
  <c r="AE321" i="1"/>
  <c r="AD321" i="1"/>
  <c r="AC321" i="1"/>
  <c r="AH320" i="1"/>
  <c r="AG320" i="1"/>
  <c r="AF320" i="1"/>
  <c r="AE320" i="1"/>
  <c r="AD320" i="1"/>
  <c r="AC320" i="1"/>
  <c r="AH319" i="1"/>
  <c r="AG319" i="1"/>
  <c r="AF319" i="1"/>
  <c r="AE319" i="1"/>
  <c r="AD319" i="1"/>
  <c r="AC319" i="1"/>
  <c r="AH318" i="1"/>
  <c r="AG318" i="1"/>
  <c r="AF318" i="1"/>
  <c r="AE318" i="1"/>
  <c r="AD318" i="1"/>
  <c r="AC318" i="1"/>
  <c r="AH317" i="1"/>
  <c r="AG317" i="1"/>
  <c r="AF317" i="1"/>
  <c r="AE317" i="1"/>
  <c r="AD317" i="1"/>
  <c r="AC317" i="1"/>
  <c r="AH316" i="1"/>
  <c r="AG316" i="1"/>
  <c r="AF316" i="1"/>
  <c r="AE316" i="1"/>
  <c r="AD316" i="1"/>
  <c r="AC316" i="1"/>
  <c r="AH315" i="1"/>
  <c r="AG315" i="1"/>
  <c r="AF315" i="1"/>
  <c r="AE315" i="1"/>
  <c r="AD315" i="1"/>
  <c r="AC315" i="1"/>
  <c r="AH314" i="1"/>
  <c r="AG314" i="1"/>
  <c r="AF314" i="1"/>
  <c r="AE314" i="1"/>
  <c r="AD314" i="1"/>
  <c r="AC314" i="1"/>
  <c r="AH313" i="1"/>
  <c r="AG313" i="1"/>
  <c r="AF313" i="1"/>
  <c r="AE313" i="1"/>
  <c r="AD313" i="1"/>
  <c r="AC313" i="1"/>
  <c r="AH312" i="1"/>
  <c r="AG312" i="1"/>
  <c r="AF312" i="1"/>
  <c r="AE312" i="1"/>
  <c r="AD312" i="1"/>
  <c r="AC312" i="1"/>
  <c r="AH311" i="1"/>
  <c r="AG311" i="1"/>
  <c r="AF311" i="1"/>
  <c r="AE311" i="1"/>
  <c r="AD311" i="1"/>
  <c r="AC311" i="1"/>
  <c r="AH310" i="1"/>
  <c r="AG310" i="1"/>
  <c r="AF310" i="1"/>
  <c r="AE310" i="1"/>
  <c r="AD310" i="1"/>
  <c r="AC310" i="1"/>
  <c r="AH309" i="1"/>
  <c r="AG309" i="1"/>
  <c r="AF309" i="1"/>
  <c r="AE309" i="1"/>
  <c r="AD309" i="1"/>
  <c r="AC309" i="1"/>
  <c r="AH308" i="1"/>
  <c r="AG308" i="1"/>
  <c r="AF308" i="1"/>
  <c r="AE308" i="1"/>
  <c r="AD308" i="1"/>
  <c r="AC308" i="1"/>
  <c r="AH307" i="1"/>
  <c r="AG307" i="1"/>
  <c r="AF307" i="1"/>
  <c r="AE307" i="1"/>
  <c r="AD307" i="1"/>
  <c r="AC307" i="1"/>
  <c r="AH306" i="1"/>
  <c r="AG306" i="1"/>
  <c r="AF306" i="1"/>
  <c r="AE306" i="1"/>
  <c r="AD306" i="1"/>
  <c r="AC306" i="1"/>
  <c r="AH305" i="1"/>
  <c r="AG305" i="1"/>
  <c r="AF305" i="1"/>
  <c r="AE305" i="1"/>
  <c r="AD305" i="1"/>
  <c r="AC305" i="1"/>
  <c r="AH304" i="1"/>
  <c r="AG304" i="1"/>
  <c r="AF304" i="1"/>
  <c r="AE304" i="1"/>
  <c r="AD304" i="1"/>
  <c r="AC304" i="1"/>
  <c r="AH303" i="1"/>
  <c r="AG303" i="1"/>
  <c r="AF303" i="1"/>
  <c r="AE303" i="1"/>
  <c r="AD303" i="1"/>
  <c r="AC303" i="1"/>
  <c r="AH302" i="1"/>
  <c r="AG302" i="1"/>
  <c r="AF302" i="1"/>
  <c r="AE302" i="1"/>
  <c r="AD302" i="1"/>
  <c r="AC302" i="1"/>
  <c r="AH301" i="1"/>
  <c r="AG301" i="1"/>
  <c r="AF301" i="1"/>
  <c r="AE301" i="1"/>
  <c r="AD301" i="1"/>
  <c r="AC301" i="1"/>
  <c r="AH300" i="1"/>
  <c r="AG300" i="1"/>
  <c r="AF300" i="1"/>
  <c r="AE300" i="1"/>
  <c r="AD300" i="1"/>
  <c r="AC300" i="1"/>
  <c r="AH299" i="1"/>
  <c r="AG299" i="1"/>
  <c r="AF299" i="1"/>
  <c r="AE299" i="1"/>
  <c r="AD299" i="1"/>
  <c r="AC299" i="1"/>
  <c r="AH298" i="1"/>
  <c r="AG298" i="1"/>
  <c r="AF298" i="1"/>
  <c r="AE298" i="1"/>
  <c r="AD298" i="1"/>
  <c r="AC298" i="1"/>
  <c r="AH297" i="1"/>
  <c r="AG297" i="1"/>
  <c r="AF297" i="1"/>
  <c r="AE297" i="1"/>
  <c r="AD297" i="1"/>
  <c r="AC297" i="1"/>
  <c r="AH296" i="1"/>
  <c r="AG296" i="1"/>
  <c r="AF296" i="1"/>
  <c r="AE296" i="1"/>
  <c r="AD296" i="1"/>
  <c r="AC296" i="1"/>
  <c r="AH295" i="1"/>
  <c r="AG295" i="1"/>
  <c r="AF295" i="1"/>
  <c r="AE295" i="1"/>
  <c r="AD295" i="1"/>
  <c r="AC295" i="1"/>
  <c r="AH294" i="1"/>
  <c r="AG294" i="1"/>
  <c r="AF294" i="1"/>
  <c r="AE294" i="1"/>
  <c r="AD294" i="1"/>
  <c r="AC294" i="1"/>
  <c r="AH293" i="1"/>
  <c r="AG293" i="1"/>
  <c r="AF293" i="1"/>
  <c r="AE293" i="1"/>
  <c r="AD293" i="1"/>
  <c r="AC293" i="1"/>
  <c r="AH292" i="1"/>
  <c r="AG292" i="1"/>
  <c r="AF292" i="1"/>
  <c r="AE292" i="1"/>
  <c r="AD292" i="1"/>
  <c r="AC292" i="1"/>
  <c r="AH291" i="1"/>
  <c r="AG291" i="1"/>
  <c r="AF291" i="1"/>
  <c r="AE291" i="1"/>
  <c r="AD291" i="1"/>
  <c r="AC291" i="1"/>
  <c r="AH290" i="1"/>
  <c r="AG290" i="1"/>
  <c r="AF290" i="1"/>
  <c r="AE290" i="1"/>
  <c r="AD290" i="1"/>
  <c r="AC290" i="1"/>
  <c r="AH289" i="1"/>
  <c r="AG289" i="1"/>
  <c r="AF289" i="1"/>
  <c r="AE289" i="1"/>
  <c r="AD289" i="1"/>
  <c r="AC289" i="1"/>
  <c r="AH288" i="1"/>
  <c r="AG288" i="1"/>
  <c r="AF288" i="1"/>
  <c r="AE288" i="1"/>
  <c r="AD288" i="1"/>
  <c r="AC288" i="1"/>
  <c r="AH287" i="1"/>
  <c r="AG287" i="1"/>
  <c r="AF287" i="1"/>
  <c r="AE287" i="1"/>
  <c r="AD287" i="1"/>
  <c r="AC287" i="1"/>
  <c r="AH286" i="1"/>
  <c r="AG286" i="1"/>
  <c r="AF286" i="1"/>
  <c r="AE286" i="1"/>
  <c r="AD286" i="1"/>
  <c r="AC286" i="1"/>
  <c r="AH285" i="1"/>
  <c r="AG285" i="1"/>
  <c r="AF285" i="1"/>
  <c r="AE285" i="1"/>
  <c r="AD285" i="1"/>
  <c r="AC285" i="1"/>
  <c r="AH284" i="1"/>
  <c r="AG284" i="1"/>
  <c r="AF284" i="1"/>
  <c r="AE284" i="1"/>
  <c r="AD284" i="1"/>
  <c r="AC284" i="1"/>
  <c r="AH283" i="1"/>
  <c r="AG283" i="1"/>
  <c r="AF283" i="1"/>
  <c r="AE283" i="1"/>
  <c r="AD283" i="1"/>
  <c r="AC283" i="1"/>
  <c r="AH282" i="1"/>
  <c r="AG282" i="1"/>
  <c r="AF282" i="1"/>
  <c r="AE282" i="1"/>
  <c r="AD282" i="1"/>
  <c r="AC282" i="1"/>
  <c r="AH281" i="1"/>
  <c r="AG281" i="1"/>
  <c r="AF281" i="1"/>
  <c r="AE281" i="1"/>
  <c r="AD281" i="1"/>
  <c r="AC281" i="1"/>
  <c r="AH280" i="1"/>
  <c r="AG280" i="1"/>
  <c r="AF280" i="1"/>
  <c r="AE280" i="1"/>
  <c r="AD280" i="1"/>
  <c r="AC280" i="1"/>
  <c r="AH279" i="1"/>
  <c r="AG279" i="1"/>
  <c r="AF279" i="1"/>
  <c r="AE279" i="1"/>
  <c r="AD279" i="1"/>
  <c r="AC279" i="1"/>
  <c r="AH278" i="1"/>
  <c r="AG278" i="1"/>
  <c r="AF278" i="1"/>
  <c r="AE278" i="1"/>
  <c r="AD278" i="1"/>
  <c r="AC278" i="1"/>
  <c r="AH277" i="1"/>
  <c r="AG277" i="1"/>
  <c r="AF277" i="1"/>
  <c r="AE277" i="1"/>
  <c r="AD277" i="1"/>
  <c r="AC277" i="1"/>
  <c r="AH276" i="1"/>
  <c r="AG276" i="1"/>
  <c r="AF276" i="1"/>
  <c r="AE276" i="1"/>
  <c r="AD276" i="1"/>
  <c r="AC276" i="1"/>
  <c r="AH275" i="1"/>
  <c r="AG275" i="1"/>
  <c r="AF275" i="1"/>
  <c r="AE275" i="1"/>
  <c r="AD275" i="1"/>
  <c r="AC275" i="1"/>
  <c r="AH274" i="1"/>
  <c r="AG274" i="1"/>
  <c r="AF274" i="1"/>
  <c r="AE274" i="1"/>
  <c r="AD274" i="1"/>
  <c r="AC274" i="1"/>
  <c r="AH273" i="1"/>
  <c r="AG273" i="1"/>
  <c r="AF273" i="1"/>
  <c r="AE273" i="1"/>
  <c r="AD273" i="1"/>
  <c r="AC273" i="1"/>
  <c r="AH272" i="1"/>
  <c r="AG272" i="1"/>
  <c r="AF272" i="1"/>
  <c r="AE272" i="1"/>
  <c r="AD272" i="1"/>
  <c r="AC272" i="1"/>
  <c r="AH271" i="1"/>
  <c r="AG271" i="1"/>
  <c r="AF271" i="1"/>
  <c r="AE271" i="1"/>
  <c r="AD271" i="1"/>
  <c r="AC271" i="1"/>
  <c r="AH270" i="1"/>
  <c r="AG270" i="1"/>
  <c r="AF270" i="1"/>
  <c r="AE270" i="1"/>
  <c r="AD270" i="1"/>
  <c r="AC270" i="1"/>
  <c r="AH269" i="1"/>
  <c r="AG269" i="1"/>
  <c r="AF269" i="1"/>
  <c r="AE269" i="1"/>
  <c r="AD269" i="1"/>
  <c r="AC269" i="1"/>
  <c r="AH268" i="1"/>
  <c r="AG268" i="1"/>
  <c r="AF268" i="1"/>
  <c r="AE268" i="1"/>
  <c r="AD268" i="1"/>
  <c r="AC268" i="1"/>
  <c r="AH267" i="1"/>
  <c r="AG267" i="1"/>
  <c r="AF267" i="1"/>
  <c r="AE267" i="1"/>
  <c r="AD267" i="1"/>
  <c r="AC267" i="1"/>
  <c r="AH266" i="1"/>
  <c r="AG266" i="1"/>
  <c r="AF266" i="1"/>
  <c r="AE266" i="1"/>
  <c r="AD266" i="1"/>
  <c r="AC266" i="1"/>
  <c r="AH265" i="1"/>
  <c r="AG265" i="1"/>
  <c r="AF265" i="1"/>
  <c r="AE265" i="1"/>
  <c r="AD265" i="1"/>
  <c r="AC265" i="1"/>
  <c r="AH264" i="1"/>
  <c r="AG264" i="1"/>
  <c r="AF264" i="1"/>
  <c r="AE264" i="1"/>
  <c r="AD264" i="1"/>
  <c r="AC264" i="1"/>
  <c r="AH263" i="1"/>
  <c r="AG263" i="1"/>
  <c r="AF263" i="1"/>
  <c r="AE263" i="1"/>
  <c r="AD263" i="1"/>
  <c r="AC263" i="1"/>
  <c r="AH262" i="1"/>
  <c r="AG262" i="1"/>
  <c r="AF262" i="1"/>
  <c r="AE262" i="1"/>
  <c r="AD262" i="1"/>
  <c r="AC262" i="1"/>
  <c r="AH261" i="1"/>
  <c r="AG261" i="1"/>
  <c r="AF261" i="1"/>
  <c r="AE261" i="1"/>
  <c r="AD261" i="1"/>
  <c r="AC261" i="1"/>
  <c r="AH260" i="1"/>
  <c r="AG260" i="1"/>
  <c r="AF260" i="1"/>
  <c r="AE260" i="1"/>
  <c r="AD260" i="1"/>
  <c r="AC260" i="1"/>
  <c r="AH259" i="1"/>
  <c r="AG259" i="1"/>
  <c r="AF259" i="1"/>
  <c r="AE259" i="1"/>
  <c r="AD259" i="1"/>
  <c r="AC259" i="1"/>
  <c r="AH258" i="1"/>
  <c r="AG258" i="1"/>
  <c r="AF258" i="1"/>
  <c r="AE258" i="1"/>
  <c r="AD258" i="1"/>
  <c r="AC258" i="1"/>
  <c r="AH257" i="1"/>
  <c r="AG257" i="1"/>
  <c r="AF257" i="1"/>
  <c r="AE257" i="1"/>
  <c r="AD257" i="1"/>
  <c r="AC257" i="1"/>
  <c r="AH256" i="1"/>
  <c r="AG256" i="1"/>
  <c r="AF256" i="1"/>
  <c r="AE256" i="1"/>
  <c r="AD256" i="1"/>
  <c r="AC256" i="1"/>
  <c r="AH255" i="1"/>
  <c r="AG255" i="1"/>
  <c r="AF255" i="1"/>
  <c r="AE255" i="1"/>
  <c r="AD255" i="1"/>
  <c r="AC255" i="1"/>
  <c r="AH254" i="1"/>
  <c r="AG254" i="1"/>
  <c r="AF254" i="1"/>
  <c r="AE254" i="1"/>
  <c r="AD254" i="1"/>
  <c r="AC254" i="1"/>
  <c r="AH253" i="1"/>
  <c r="AG253" i="1"/>
  <c r="AF253" i="1"/>
  <c r="AE253" i="1"/>
  <c r="AD253" i="1"/>
  <c r="AC253" i="1"/>
  <c r="AH252" i="1"/>
  <c r="AG252" i="1"/>
  <c r="AF252" i="1"/>
  <c r="AE252" i="1"/>
  <c r="AD252" i="1"/>
  <c r="AC252" i="1"/>
  <c r="AH251" i="1"/>
  <c r="AG251" i="1"/>
  <c r="AF251" i="1"/>
  <c r="AE251" i="1"/>
  <c r="AD251" i="1"/>
  <c r="AC251" i="1"/>
  <c r="AH250" i="1"/>
  <c r="AG250" i="1"/>
  <c r="AF250" i="1"/>
  <c r="AE250" i="1"/>
  <c r="AD250" i="1"/>
  <c r="AC250" i="1"/>
  <c r="AH249" i="1"/>
  <c r="AG249" i="1"/>
  <c r="AF249" i="1"/>
  <c r="AE249" i="1"/>
  <c r="AD249" i="1"/>
  <c r="AC249" i="1"/>
  <c r="AH248" i="1"/>
  <c r="AG248" i="1"/>
  <c r="AF248" i="1"/>
  <c r="AE248" i="1"/>
  <c r="AD248" i="1"/>
  <c r="AC248" i="1"/>
  <c r="AH247" i="1"/>
  <c r="AG247" i="1"/>
  <c r="AF247" i="1"/>
  <c r="AE247" i="1"/>
  <c r="AD247" i="1"/>
  <c r="AC247" i="1"/>
  <c r="AH246" i="1"/>
  <c r="AG246" i="1"/>
  <c r="AF246" i="1"/>
  <c r="AE246" i="1"/>
  <c r="AD246" i="1"/>
  <c r="AC246" i="1"/>
  <c r="AH245" i="1"/>
  <c r="AG245" i="1"/>
  <c r="AF245" i="1"/>
  <c r="AE245" i="1"/>
  <c r="AD245" i="1"/>
  <c r="AC245" i="1"/>
  <c r="AH244" i="1"/>
  <c r="AG244" i="1"/>
  <c r="AF244" i="1"/>
  <c r="AE244" i="1"/>
  <c r="AD244" i="1"/>
  <c r="AC244" i="1"/>
  <c r="AH243" i="1"/>
  <c r="AG243" i="1"/>
  <c r="AF243" i="1"/>
  <c r="AE243" i="1"/>
  <c r="AD243" i="1"/>
  <c r="AC243" i="1"/>
  <c r="AH242" i="1"/>
  <c r="AG242" i="1"/>
  <c r="AF242" i="1"/>
  <c r="AE242" i="1"/>
  <c r="AD242" i="1"/>
  <c r="AC242" i="1"/>
  <c r="AH241" i="1"/>
  <c r="AG241" i="1"/>
  <c r="AF241" i="1"/>
  <c r="AE241" i="1"/>
  <c r="AD241" i="1"/>
  <c r="AC241" i="1"/>
  <c r="AH240" i="1"/>
  <c r="AG240" i="1"/>
  <c r="AF240" i="1"/>
  <c r="AE240" i="1"/>
  <c r="AD240" i="1"/>
  <c r="AC240" i="1"/>
  <c r="AH239" i="1"/>
  <c r="AG239" i="1"/>
  <c r="AF239" i="1"/>
  <c r="AE239" i="1"/>
  <c r="AD239" i="1"/>
  <c r="AC239" i="1"/>
  <c r="AH238" i="1"/>
  <c r="AG238" i="1"/>
  <c r="AF238" i="1"/>
  <c r="AE238" i="1"/>
  <c r="AD238" i="1"/>
  <c r="AC238" i="1"/>
  <c r="AH237" i="1"/>
  <c r="AG237" i="1"/>
  <c r="AF237" i="1"/>
  <c r="AE237" i="1"/>
  <c r="AD237" i="1"/>
  <c r="AC237" i="1"/>
  <c r="AH236" i="1"/>
  <c r="AG236" i="1"/>
  <c r="AF236" i="1"/>
  <c r="AE236" i="1"/>
  <c r="AD236" i="1"/>
  <c r="AC236" i="1"/>
  <c r="AH235" i="1"/>
  <c r="AG235" i="1"/>
  <c r="AF235" i="1"/>
  <c r="AE235" i="1"/>
  <c r="AD235" i="1"/>
  <c r="AC235" i="1"/>
  <c r="AH234" i="1"/>
  <c r="AG234" i="1"/>
  <c r="AF234" i="1"/>
  <c r="AE234" i="1"/>
  <c r="AD234" i="1"/>
  <c r="AC234" i="1"/>
  <c r="AH233" i="1"/>
  <c r="AG233" i="1"/>
  <c r="AF233" i="1"/>
  <c r="AE233" i="1"/>
  <c r="AD233" i="1"/>
  <c r="AC233" i="1"/>
  <c r="AH232" i="1"/>
  <c r="AG232" i="1"/>
  <c r="AF232" i="1"/>
  <c r="AE232" i="1"/>
  <c r="AD232" i="1"/>
  <c r="AC232" i="1"/>
  <c r="AH231" i="1"/>
  <c r="AG231" i="1"/>
  <c r="AF231" i="1"/>
  <c r="AE231" i="1"/>
  <c r="AD231" i="1"/>
  <c r="AC231" i="1"/>
  <c r="AH230" i="1"/>
  <c r="AG230" i="1"/>
  <c r="AF230" i="1"/>
  <c r="AE230" i="1"/>
  <c r="AD230" i="1"/>
  <c r="AC230" i="1"/>
  <c r="AH229" i="1"/>
  <c r="AG229" i="1"/>
  <c r="AF229" i="1"/>
  <c r="AE229" i="1"/>
  <c r="AD229" i="1"/>
  <c r="AC229" i="1"/>
  <c r="AH228" i="1"/>
  <c r="AG228" i="1"/>
  <c r="AF228" i="1"/>
  <c r="AE228" i="1"/>
  <c r="AD228" i="1"/>
  <c r="AC228" i="1"/>
  <c r="AH227" i="1"/>
  <c r="AG227" i="1"/>
  <c r="AF227" i="1"/>
  <c r="AE227" i="1"/>
  <c r="AD227" i="1"/>
  <c r="AC227" i="1"/>
  <c r="AH226" i="1"/>
  <c r="AG226" i="1"/>
  <c r="AF226" i="1"/>
  <c r="AE226" i="1"/>
  <c r="AD226" i="1"/>
  <c r="AC226" i="1"/>
  <c r="AH225" i="1"/>
  <c r="AG225" i="1"/>
  <c r="AF225" i="1"/>
  <c r="AE225" i="1"/>
  <c r="AD225" i="1"/>
  <c r="AC225" i="1"/>
  <c r="AH224" i="1"/>
  <c r="AG224" i="1"/>
  <c r="AF224" i="1"/>
  <c r="AE224" i="1"/>
  <c r="AD224" i="1"/>
  <c r="AC224" i="1"/>
  <c r="AH223" i="1"/>
  <c r="AG223" i="1"/>
  <c r="AF223" i="1"/>
  <c r="AE223" i="1"/>
  <c r="AD223" i="1"/>
  <c r="AC223" i="1"/>
  <c r="AH222" i="1"/>
  <c r="AG222" i="1"/>
  <c r="AF222" i="1"/>
  <c r="AE222" i="1"/>
  <c r="AD222" i="1"/>
  <c r="AC222" i="1"/>
  <c r="AH221" i="1"/>
  <c r="AG221" i="1"/>
  <c r="AF221" i="1"/>
  <c r="AE221" i="1"/>
  <c r="AD221" i="1"/>
  <c r="AC221" i="1"/>
  <c r="AH220" i="1"/>
  <c r="AG220" i="1"/>
  <c r="AF220" i="1"/>
  <c r="AE220" i="1"/>
  <c r="AD220" i="1"/>
  <c r="AC220" i="1"/>
  <c r="AH219" i="1"/>
  <c r="AG219" i="1"/>
  <c r="AF219" i="1"/>
  <c r="AE219" i="1"/>
  <c r="AD219" i="1"/>
  <c r="AC219" i="1"/>
  <c r="AH218" i="1"/>
  <c r="AG218" i="1"/>
  <c r="AF218" i="1"/>
  <c r="AE218" i="1"/>
  <c r="AD218" i="1"/>
  <c r="AC218" i="1"/>
  <c r="AH217" i="1"/>
  <c r="AG217" i="1"/>
  <c r="AF217" i="1"/>
  <c r="AE217" i="1"/>
  <c r="AD217" i="1"/>
  <c r="AC217" i="1"/>
  <c r="AH216" i="1"/>
  <c r="AG216" i="1"/>
  <c r="AF216" i="1"/>
  <c r="AE216" i="1"/>
  <c r="AD216" i="1"/>
  <c r="AC216" i="1"/>
  <c r="AH215" i="1"/>
  <c r="AG215" i="1"/>
  <c r="AF215" i="1"/>
  <c r="AE215" i="1"/>
  <c r="AD215" i="1"/>
  <c r="AC215" i="1"/>
  <c r="AH214" i="1"/>
  <c r="AG214" i="1"/>
  <c r="AF214" i="1"/>
  <c r="AE214" i="1"/>
  <c r="AD214" i="1"/>
  <c r="AC214" i="1"/>
  <c r="AH213" i="1"/>
  <c r="AG213" i="1"/>
  <c r="AF213" i="1"/>
  <c r="AE213" i="1"/>
  <c r="AD213" i="1"/>
  <c r="AC213" i="1"/>
  <c r="AH212" i="1"/>
  <c r="AG212" i="1"/>
  <c r="AF212" i="1"/>
  <c r="AE212" i="1"/>
  <c r="AD212" i="1"/>
  <c r="AC212" i="1"/>
  <c r="AH211" i="1"/>
  <c r="AG211" i="1"/>
  <c r="AF211" i="1"/>
  <c r="AE211" i="1"/>
  <c r="AD211" i="1"/>
  <c r="AC211" i="1"/>
  <c r="AH210" i="1"/>
  <c r="AG210" i="1"/>
  <c r="AF210" i="1"/>
  <c r="AE210" i="1"/>
  <c r="AD210" i="1"/>
  <c r="AC210" i="1"/>
  <c r="AH209" i="1"/>
  <c r="AG209" i="1"/>
  <c r="AF209" i="1"/>
  <c r="AE209" i="1"/>
  <c r="AD209" i="1"/>
  <c r="AC209" i="1"/>
  <c r="AH208" i="1"/>
  <c r="AG208" i="1"/>
  <c r="AF208" i="1"/>
  <c r="AE208" i="1"/>
  <c r="AD208" i="1"/>
  <c r="AC208" i="1"/>
  <c r="AH207" i="1"/>
  <c r="AG207" i="1"/>
  <c r="AF207" i="1"/>
  <c r="AE207" i="1"/>
  <c r="AD207" i="1"/>
  <c r="AC207" i="1"/>
  <c r="AH206" i="1"/>
  <c r="AG206" i="1"/>
  <c r="AF206" i="1"/>
  <c r="AE206" i="1"/>
  <c r="AD206" i="1"/>
  <c r="AC206" i="1"/>
  <c r="AH205" i="1"/>
  <c r="AG205" i="1"/>
  <c r="AF205" i="1"/>
  <c r="AE205" i="1"/>
  <c r="AD205" i="1"/>
  <c r="AC205" i="1"/>
  <c r="AH204" i="1"/>
  <c r="AG204" i="1"/>
  <c r="AF204" i="1"/>
  <c r="AE204" i="1"/>
  <c r="AD204" i="1"/>
  <c r="AC204" i="1"/>
  <c r="AH203" i="1"/>
  <c r="AG203" i="1"/>
  <c r="AF203" i="1"/>
  <c r="AE203" i="1"/>
  <c r="AD203" i="1"/>
  <c r="AC203" i="1"/>
  <c r="AH202" i="1"/>
  <c r="AG202" i="1"/>
  <c r="AF202" i="1"/>
  <c r="AE202" i="1"/>
  <c r="AD202" i="1"/>
  <c r="AC202" i="1"/>
  <c r="AH201" i="1"/>
  <c r="AG201" i="1"/>
  <c r="AF201" i="1"/>
  <c r="AE201" i="1"/>
  <c r="AD201" i="1"/>
  <c r="AC201" i="1"/>
  <c r="AH200" i="1"/>
  <c r="AG200" i="1"/>
  <c r="AF200" i="1"/>
  <c r="AE200" i="1"/>
  <c r="AD200" i="1"/>
  <c r="AC200" i="1"/>
  <c r="AH199" i="1"/>
  <c r="AG199" i="1"/>
  <c r="AF199" i="1"/>
  <c r="AE199" i="1"/>
  <c r="AD199" i="1"/>
  <c r="AC199" i="1"/>
  <c r="AH198" i="1"/>
  <c r="AG198" i="1"/>
  <c r="AF198" i="1"/>
  <c r="AE198" i="1"/>
  <c r="AD198" i="1"/>
  <c r="AC198" i="1"/>
  <c r="AH197" i="1"/>
  <c r="AG197" i="1"/>
  <c r="AF197" i="1"/>
  <c r="AE197" i="1"/>
  <c r="AD197" i="1"/>
  <c r="AC197" i="1"/>
  <c r="AH196" i="1"/>
  <c r="AG196" i="1"/>
  <c r="AF196" i="1"/>
  <c r="AE196" i="1"/>
  <c r="AD196" i="1"/>
  <c r="AC196" i="1"/>
  <c r="AH195" i="1"/>
  <c r="AG195" i="1"/>
  <c r="AF195" i="1"/>
  <c r="AE195" i="1"/>
  <c r="AD195" i="1"/>
  <c r="AC195" i="1"/>
  <c r="AH194" i="1"/>
  <c r="AG194" i="1"/>
  <c r="AF194" i="1"/>
  <c r="AE194" i="1"/>
  <c r="AD194" i="1"/>
  <c r="AC194" i="1"/>
  <c r="AH193" i="1"/>
  <c r="AG193" i="1"/>
  <c r="AF193" i="1"/>
  <c r="AE193" i="1"/>
  <c r="AD193" i="1"/>
  <c r="AC193" i="1"/>
  <c r="AH192" i="1"/>
  <c r="AG192" i="1"/>
  <c r="AF192" i="1"/>
  <c r="AE192" i="1"/>
  <c r="AD192" i="1"/>
  <c r="AC192" i="1"/>
  <c r="AH191" i="1"/>
  <c r="AG191" i="1"/>
  <c r="AF191" i="1"/>
  <c r="AE191" i="1"/>
  <c r="AD191" i="1"/>
  <c r="AC191" i="1"/>
  <c r="AH190" i="1"/>
  <c r="AG190" i="1"/>
  <c r="AF190" i="1"/>
  <c r="AE190" i="1"/>
  <c r="AD190" i="1"/>
  <c r="AC190" i="1"/>
  <c r="AH189" i="1"/>
  <c r="AG189" i="1"/>
  <c r="AF189" i="1"/>
  <c r="AE189" i="1"/>
  <c r="AD189" i="1"/>
  <c r="AC189" i="1"/>
  <c r="AH188" i="1"/>
  <c r="AG188" i="1"/>
  <c r="AF188" i="1"/>
  <c r="AE188" i="1"/>
  <c r="AD188" i="1"/>
  <c r="AC188" i="1"/>
  <c r="AH187" i="1"/>
  <c r="AG187" i="1"/>
  <c r="AF187" i="1"/>
  <c r="AE187" i="1"/>
  <c r="AD187" i="1"/>
  <c r="AC187" i="1"/>
  <c r="AH186" i="1"/>
  <c r="AG186" i="1"/>
  <c r="AF186" i="1"/>
  <c r="AE186" i="1"/>
  <c r="AD186" i="1"/>
  <c r="AC186" i="1"/>
  <c r="AH185" i="1"/>
  <c r="AG185" i="1"/>
  <c r="AF185" i="1"/>
  <c r="AE185" i="1"/>
  <c r="AD185" i="1"/>
  <c r="AC185" i="1"/>
  <c r="AH184" i="1"/>
  <c r="AG184" i="1"/>
  <c r="AF184" i="1"/>
  <c r="AE184" i="1"/>
  <c r="AD184" i="1"/>
  <c r="AC184" i="1"/>
  <c r="AH183" i="1"/>
  <c r="AG183" i="1"/>
  <c r="AF183" i="1"/>
  <c r="AE183" i="1"/>
  <c r="AD183" i="1"/>
  <c r="AC183" i="1"/>
  <c r="AH182" i="1"/>
  <c r="AG182" i="1"/>
  <c r="AF182" i="1"/>
  <c r="AE182" i="1"/>
  <c r="AD182" i="1"/>
  <c r="AC182" i="1"/>
  <c r="AH181" i="1"/>
  <c r="AG181" i="1"/>
  <c r="AF181" i="1"/>
  <c r="AE181" i="1"/>
  <c r="AD181" i="1"/>
  <c r="AC181" i="1"/>
  <c r="AH180" i="1"/>
  <c r="AG180" i="1"/>
  <c r="AF180" i="1"/>
  <c r="AE180" i="1"/>
  <c r="AD180" i="1"/>
  <c r="AC180" i="1"/>
  <c r="AH179" i="1"/>
  <c r="AG179" i="1"/>
  <c r="AF179" i="1"/>
  <c r="AE179" i="1"/>
  <c r="AD179" i="1"/>
  <c r="AC179" i="1"/>
  <c r="AH178" i="1"/>
  <c r="AG178" i="1"/>
  <c r="AF178" i="1"/>
  <c r="AE178" i="1"/>
  <c r="AD178" i="1"/>
  <c r="AC178" i="1"/>
  <c r="AH177" i="1"/>
  <c r="AG177" i="1"/>
  <c r="AF177" i="1"/>
  <c r="AE177" i="1"/>
  <c r="AD177" i="1"/>
  <c r="AC177" i="1"/>
  <c r="AH176" i="1"/>
  <c r="AG176" i="1"/>
  <c r="AF176" i="1"/>
  <c r="AE176" i="1"/>
  <c r="AD176" i="1"/>
  <c r="AC176" i="1"/>
  <c r="AH175" i="1"/>
  <c r="AG175" i="1"/>
  <c r="AF175" i="1"/>
  <c r="AE175" i="1"/>
  <c r="AD175" i="1"/>
  <c r="AC175" i="1"/>
  <c r="AH174" i="1"/>
  <c r="AG174" i="1"/>
  <c r="AF174" i="1"/>
  <c r="AE174" i="1"/>
  <c r="AD174" i="1"/>
  <c r="AC174" i="1"/>
  <c r="AH173" i="1"/>
  <c r="AG173" i="1"/>
  <c r="AF173" i="1"/>
  <c r="AE173" i="1"/>
  <c r="AD173" i="1"/>
  <c r="AC173" i="1"/>
  <c r="AH172" i="1"/>
  <c r="AG172" i="1"/>
  <c r="AF172" i="1"/>
  <c r="AE172" i="1"/>
  <c r="AD172" i="1"/>
  <c r="AC172" i="1"/>
  <c r="AH171" i="1"/>
  <c r="AG171" i="1"/>
  <c r="AF171" i="1"/>
  <c r="AE171" i="1"/>
  <c r="AD171" i="1"/>
  <c r="AC171" i="1"/>
  <c r="AH170" i="1"/>
  <c r="AG170" i="1"/>
  <c r="AF170" i="1"/>
  <c r="AE170" i="1"/>
  <c r="AD170" i="1"/>
  <c r="AC170" i="1"/>
  <c r="AH169" i="1"/>
  <c r="AG169" i="1"/>
  <c r="AF169" i="1"/>
  <c r="AE169" i="1"/>
  <c r="AD169" i="1"/>
  <c r="AC169" i="1"/>
  <c r="AH168" i="1"/>
  <c r="AG168" i="1"/>
  <c r="AF168" i="1"/>
  <c r="AE168" i="1"/>
  <c r="AD168" i="1"/>
  <c r="AC168" i="1"/>
  <c r="AH167" i="1"/>
  <c r="AG167" i="1"/>
  <c r="AF167" i="1"/>
  <c r="AE167" i="1"/>
  <c r="AD167" i="1"/>
  <c r="AC167" i="1"/>
  <c r="AH166" i="1"/>
  <c r="AG166" i="1"/>
  <c r="AF166" i="1"/>
  <c r="AE166" i="1"/>
  <c r="AD166" i="1"/>
  <c r="AC166" i="1"/>
  <c r="AH165" i="1"/>
  <c r="AG165" i="1"/>
  <c r="AF165" i="1"/>
  <c r="AE165" i="1"/>
  <c r="AD165" i="1"/>
  <c r="AC165" i="1"/>
  <c r="AH164" i="1"/>
  <c r="AG164" i="1"/>
  <c r="AF164" i="1"/>
  <c r="AE164" i="1"/>
  <c r="AD164" i="1"/>
  <c r="AC164" i="1"/>
  <c r="AH163" i="1"/>
  <c r="AG163" i="1"/>
  <c r="AF163" i="1"/>
  <c r="AE163" i="1"/>
  <c r="AD163" i="1"/>
  <c r="AC163" i="1"/>
  <c r="AH162" i="1"/>
  <c r="AG162" i="1"/>
  <c r="AF162" i="1"/>
  <c r="AE162" i="1"/>
  <c r="AD162" i="1"/>
  <c r="AC162" i="1"/>
  <c r="AH161" i="1"/>
  <c r="AG161" i="1"/>
  <c r="AF161" i="1"/>
  <c r="AE161" i="1"/>
  <c r="AD161" i="1"/>
  <c r="AC161" i="1"/>
  <c r="AH160" i="1"/>
  <c r="AG160" i="1"/>
  <c r="AF160" i="1"/>
  <c r="AE160" i="1"/>
  <c r="AD160" i="1"/>
  <c r="AC160" i="1"/>
  <c r="AH159" i="1"/>
  <c r="AG159" i="1"/>
  <c r="AF159" i="1"/>
  <c r="AE159" i="1"/>
  <c r="AD159" i="1"/>
  <c r="AC159" i="1"/>
  <c r="AH158" i="1"/>
  <c r="AG158" i="1"/>
  <c r="AF158" i="1"/>
  <c r="AE158" i="1"/>
  <c r="AD158" i="1"/>
  <c r="AC158" i="1"/>
  <c r="AH157" i="1"/>
  <c r="AG157" i="1"/>
  <c r="AF157" i="1"/>
  <c r="AE157" i="1"/>
  <c r="AD157" i="1"/>
  <c r="AC157" i="1"/>
  <c r="AH156" i="1"/>
  <c r="AG156" i="1"/>
  <c r="AF156" i="1"/>
  <c r="AE156" i="1"/>
  <c r="AD156" i="1"/>
  <c r="AC156" i="1"/>
  <c r="AH155" i="1"/>
  <c r="AG155" i="1"/>
  <c r="AF155" i="1"/>
  <c r="AE155" i="1"/>
  <c r="AD155" i="1"/>
  <c r="AC155" i="1"/>
  <c r="AH154" i="1"/>
  <c r="AG154" i="1"/>
  <c r="AF154" i="1"/>
  <c r="AE154" i="1"/>
  <c r="AD154" i="1"/>
  <c r="AC154" i="1"/>
  <c r="AH153" i="1"/>
  <c r="AG153" i="1"/>
  <c r="AF153" i="1"/>
  <c r="AE153" i="1"/>
  <c r="AD153" i="1"/>
  <c r="AC153" i="1"/>
  <c r="AH152" i="1"/>
  <c r="AG152" i="1"/>
  <c r="AF152" i="1"/>
  <c r="AE152" i="1"/>
  <c r="AD152" i="1"/>
  <c r="AC152" i="1"/>
  <c r="AH151" i="1"/>
  <c r="AG151" i="1"/>
  <c r="AF151" i="1"/>
  <c r="AE151" i="1"/>
  <c r="AD151" i="1"/>
  <c r="AC151" i="1"/>
  <c r="AH150" i="1"/>
  <c r="AG150" i="1"/>
  <c r="AF150" i="1"/>
  <c r="AE150" i="1"/>
  <c r="AD150" i="1"/>
  <c r="AC150" i="1"/>
  <c r="AH149" i="1"/>
  <c r="AG149" i="1"/>
  <c r="AF149" i="1"/>
  <c r="AE149" i="1"/>
  <c r="AD149" i="1"/>
  <c r="AC149" i="1"/>
  <c r="AH148" i="1"/>
  <c r="AG148" i="1"/>
  <c r="AF148" i="1"/>
  <c r="AE148" i="1"/>
  <c r="AD148" i="1"/>
  <c r="AC148" i="1"/>
  <c r="AH147" i="1"/>
  <c r="AG147" i="1"/>
  <c r="AF147" i="1"/>
  <c r="AE147" i="1"/>
  <c r="AD147" i="1"/>
  <c r="AC147" i="1"/>
  <c r="AH146" i="1"/>
  <c r="AG146" i="1"/>
  <c r="AF146" i="1"/>
  <c r="AE146" i="1"/>
  <c r="AD146" i="1"/>
  <c r="AC146" i="1"/>
  <c r="AH145" i="1"/>
  <c r="AG145" i="1"/>
  <c r="AF145" i="1"/>
  <c r="AE145" i="1"/>
  <c r="AD145" i="1"/>
  <c r="AC145" i="1"/>
  <c r="AH144" i="1"/>
  <c r="AG144" i="1"/>
  <c r="AF144" i="1"/>
  <c r="AE144" i="1"/>
  <c r="AD144" i="1"/>
  <c r="AC144" i="1"/>
  <c r="AH143" i="1"/>
  <c r="AG143" i="1"/>
  <c r="AF143" i="1"/>
  <c r="AE143" i="1"/>
  <c r="AD143" i="1"/>
  <c r="AC143" i="1"/>
  <c r="AH142" i="1"/>
  <c r="AG142" i="1"/>
  <c r="AF142" i="1"/>
  <c r="AE142" i="1"/>
  <c r="AD142" i="1"/>
  <c r="AC142" i="1"/>
  <c r="AH141" i="1"/>
  <c r="AG141" i="1"/>
  <c r="AF141" i="1"/>
  <c r="AE141" i="1"/>
  <c r="AD141" i="1"/>
  <c r="AC141" i="1"/>
  <c r="AH140" i="1"/>
  <c r="AG140" i="1"/>
  <c r="AF140" i="1"/>
  <c r="AE140" i="1"/>
  <c r="AD140" i="1"/>
  <c r="AC140" i="1"/>
  <c r="AH139" i="1"/>
  <c r="AG139" i="1"/>
  <c r="AF139" i="1"/>
  <c r="AE139" i="1"/>
  <c r="AD139" i="1"/>
  <c r="AC139" i="1"/>
  <c r="AH138" i="1"/>
  <c r="AG138" i="1"/>
  <c r="AF138" i="1"/>
  <c r="AE138" i="1"/>
  <c r="AD138" i="1"/>
  <c r="AC138" i="1"/>
  <c r="AH137" i="1"/>
  <c r="AG137" i="1"/>
  <c r="AF137" i="1"/>
  <c r="AE137" i="1"/>
  <c r="AD137" i="1"/>
  <c r="AC137" i="1"/>
  <c r="AH136" i="1"/>
  <c r="AG136" i="1"/>
  <c r="AF136" i="1"/>
  <c r="AE136" i="1"/>
  <c r="AD136" i="1"/>
  <c r="AC136" i="1"/>
  <c r="AH135" i="1"/>
  <c r="AG135" i="1"/>
  <c r="AF135" i="1"/>
  <c r="AE135" i="1"/>
  <c r="AD135" i="1"/>
  <c r="AC135" i="1"/>
  <c r="AH134" i="1"/>
  <c r="AG134" i="1"/>
  <c r="AF134" i="1"/>
  <c r="AE134" i="1"/>
  <c r="AD134" i="1"/>
  <c r="AC134" i="1"/>
  <c r="AH133" i="1"/>
  <c r="AG133" i="1"/>
  <c r="AF133" i="1"/>
  <c r="AE133" i="1"/>
  <c r="AD133" i="1"/>
  <c r="AC133" i="1"/>
  <c r="AH132" i="1"/>
  <c r="AG132" i="1"/>
  <c r="AF132" i="1"/>
  <c r="AE132" i="1"/>
  <c r="AD132" i="1"/>
  <c r="AC132" i="1"/>
  <c r="AH131" i="1"/>
  <c r="AG131" i="1"/>
  <c r="AF131" i="1"/>
  <c r="AE131" i="1"/>
  <c r="AD131" i="1"/>
  <c r="AC131" i="1"/>
  <c r="AH130" i="1"/>
  <c r="AG130" i="1"/>
  <c r="AF130" i="1"/>
  <c r="AE130" i="1"/>
  <c r="AD130" i="1"/>
  <c r="AC130" i="1"/>
  <c r="AH129" i="1"/>
  <c r="AG129" i="1"/>
  <c r="AF129" i="1"/>
  <c r="AE129" i="1"/>
  <c r="AD129" i="1"/>
  <c r="AC129" i="1"/>
  <c r="AH128" i="1"/>
  <c r="AG128" i="1"/>
  <c r="AF128" i="1"/>
  <c r="AE128" i="1"/>
  <c r="AD128" i="1"/>
  <c r="AC128" i="1"/>
  <c r="AH127" i="1"/>
  <c r="AG127" i="1"/>
  <c r="AF127" i="1"/>
  <c r="AE127" i="1"/>
  <c r="AD127" i="1"/>
  <c r="AC127" i="1"/>
  <c r="AH126" i="1"/>
  <c r="AG126" i="1"/>
  <c r="AF126" i="1"/>
  <c r="AE126" i="1"/>
  <c r="AD126" i="1"/>
  <c r="AC126" i="1"/>
  <c r="AH125" i="1"/>
  <c r="AG125" i="1"/>
  <c r="AF125" i="1"/>
  <c r="AE125" i="1"/>
  <c r="AD125" i="1"/>
  <c r="AC125" i="1"/>
  <c r="AH124" i="1"/>
  <c r="AG124" i="1"/>
  <c r="AF124" i="1"/>
  <c r="AE124" i="1"/>
  <c r="AD124" i="1"/>
  <c r="AC124" i="1"/>
  <c r="AH123" i="1"/>
  <c r="AG123" i="1"/>
  <c r="AF123" i="1"/>
  <c r="AE123" i="1"/>
  <c r="AD123" i="1"/>
  <c r="AC123" i="1"/>
  <c r="AH122" i="1"/>
  <c r="AG122" i="1"/>
  <c r="AF122" i="1"/>
  <c r="AE122" i="1"/>
  <c r="AD122" i="1"/>
  <c r="AC122" i="1"/>
  <c r="AH121" i="1"/>
  <c r="AG121" i="1"/>
  <c r="AF121" i="1"/>
  <c r="AE121" i="1"/>
  <c r="AD121" i="1"/>
  <c r="AC121" i="1"/>
  <c r="AH120" i="1"/>
  <c r="AG120" i="1"/>
  <c r="AF120" i="1"/>
  <c r="AE120" i="1"/>
  <c r="AD120" i="1"/>
  <c r="AC120" i="1"/>
  <c r="AH119" i="1"/>
  <c r="AG119" i="1"/>
  <c r="AF119" i="1"/>
  <c r="AE119" i="1"/>
  <c r="AD119" i="1"/>
  <c r="AC119" i="1"/>
  <c r="AH118" i="1"/>
  <c r="AG118" i="1"/>
  <c r="AF118" i="1"/>
  <c r="AE118" i="1"/>
  <c r="AD118" i="1"/>
  <c r="AC118" i="1"/>
  <c r="AH117" i="1"/>
  <c r="AG117" i="1"/>
  <c r="AF117" i="1"/>
  <c r="AE117" i="1"/>
  <c r="AD117" i="1"/>
  <c r="AC117" i="1"/>
  <c r="AH116" i="1"/>
  <c r="AG116" i="1"/>
  <c r="AF116" i="1"/>
  <c r="AE116" i="1"/>
  <c r="AD116" i="1"/>
  <c r="AC116" i="1"/>
  <c r="AH115" i="1"/>
  <c r="AG115" i="1"/>
  <c r="AF115" i="1"/>
  <c r="AE115" i="1"/>
  <c r="AD115" i="1"/>
  <c r="AC115" i="1"/>
  <c r="AH114" i="1"/>
  <c r="AG114" i="1"/>
  <c r="AF114" i="1"/>
  <c r="AE114" i="1"/>
  <c r="AD114" i="1"/>
  <c r="AC114" i="1"/>
  <c r="AH113" i="1"/>
  <c r="AG113" i="1"/>
  <c r="AF113" i="1"/>
  <c r="AE113" i="1"/>
  <c r="AD113" i="1"/>
  <c r="AC113" i="1"/>
  <c r="AH112" i="1"/>
  <c r="AG112" i="1"/>
  <c r="AF112" i="1"/>
  <c r="AE112" i="1"/>
  <c r="AD112" i="1"/>
  <c r="AC112" i="1"/>
  <c r="AH111" i="1"/>
  <c r="AG111" i="1"/>
  <c r="AF111" i="1"/>
  <c r="AE111" i="1"/>
  <c r="AD111" i="1"/>
  <c r="AC111" i="1"/>
  <c r="AH110" i="1"/>
  <c r="AG110" i="1"/>
  <c r="AF110" i="1"/>
  <c r="AE110" i="1"/>
  <c r="AD110" i="1"/>
  <c r="AC110" i="1"/>
  <c r="AH109" i="1"/>
  <c r="AG109" i="1"/>
  <c r="AF109" i="1"/>
  <c r="AE109" i="1"/>
  <c r="AD109" i="1"/>
  <c r="AC109" i="1"/>
  <c r="AH108" i="1"/>
  <c r="AG108" i="1"/>
  <c r="AF108" i="1"/>
  <c r="AE108" i="1"/>
  <c r="AD108" i="1"/>
  <c r="AC108" i="1"/>
  <c r="AH107" i="1"/>
  <c r="AG107" i="1"/>
  <c r="AF107" i="1"/>
  <c r="AE107" i="1"/>
  <c r="AD107" i="1"/>
  <c r="AC107" i="1"/>
  <c r="AH106" i="1"/>
  <c r="AG106" i="1"/>
  <c r="AF106" i="1"/>
  <c r="AE106" i="1"/>
  <c r="AD106" i="1"/>
  <c r="AC106" i="1"/>
  <c r="AH105" i="1"/>
  <c r="AG105" i="1"/>
  <c r="AF105" i="1"/>
  <c r="AE105" i="1"/>
  <c r="AD105" i="1"/>
  <c r="AC105" i="1"/>
  <c r="AH104" i="1"/>
  <c r="AG104" i="1"/>
  <c r="AF104" i="1"/>
  <c r="AE104" i="1"/>
  <c r="AD104" i="1"/>
  <c r="AC104" i="1"/>
  <c r="AH103" i="1"/>
  <c r="AG103" i="1"/>
  <c r="AF103" i="1"/>
  <c r="AE103" i="1"/>
  <c r="AD103" i="1"/>
  <c r="AC103" i="1"/>
  <c r="AH102" i="1"/>
  <c r="AG102" i="1"/>
  <c r="AF102" i="1"/>
  <c r="AE102" i="1"/>
  <c r="AD102" i="1"/>
  <c r="AC102" i="1"/>
  <c r="AH101" i="1"/>
  <c r="AG101" i="1"/>
  <c r="AF101" i="1"/>
  <c r="AE101" i="1"/>
  <c r="AD101" i="1"/>
  <c r="AC101" i="1"/>
  <c r="AH100" i="1"/>
  <c r="AG100" i="1"/>
  <c r="AF100" i="1"/>
  <c r="AE100" i="1"/>
  <c r="AD100" i="1"/>
  <c r="AC100" i="1"/>
  <c r="AH99" i="1"/>
  <c r="AG99" i="1"/>
  <c r="AF99" i="1"/>
  <c r="AE99" i="1"/>
  <c r="AD99" i="1"/>
  <c r="AC99" i="1"/>
  <c r="AH98" i="1"/>
  <c r="AG98" i="1"/>
  <c r="AF98" i="1"/>
  <c r="AE98" i="1"/>
  <c r="AD98" i="1"/>
  <c r="AC98" i="1"/>
  <c r="AH97" i="1"/>
  <c r="AG97" i="1"/>
  <c r="AF97" i="1"/>
  <c r="AE97" i="1"/>
  <c r="AD97" i="1"/>
  <c r="AC97" i="1"/>
  <c r="AH96" i="1"/>
  <c r="AG96" i="1"/>
  <c r="AF96" i="1"/>
  <c r="AE96" i="1"/>
  <c r="AD96" i="1"/>
  <c r="AC96" i="1"/>
  <c r="AH95" i="1"/>
  <c r="AG95" i="1"/>
  <c r="AF95" i="1"/>
  <c r="AE95" i="1"/>
  <c r="AD95" i="1"/>
  <c r="AC95" i="1"/>
  <c r="AH94" i="1"/>
  <c r="AG94" i="1"/>
  <c r="AF94" i="1"/>
  <c r="AE94" i="1"/>
  <c r="AD94" i="1"/>
  <c r="AC94" i="1"/>
  <c r="AH93" i="1"/>
  <c r="AG93" i="1"/>
  <c r="AF93" i="1"/>
  <c r="AE93" i="1"/>
  <c r="AD93" i="1"/>
  <c r="AC93" i="1"/>
  <c r="AH92" i="1"/>
  <c r="AG92" i="1"/>
  <c r="AF92" i="1"/>
  <c r="AE92" i="1"/>
  <c r="AD92" i="1"/>
  <c r="AC92" i="1"/>
  <c r="AH91" i="1"/>
  <c r="AG91" i="1"/>
  <c r="AF91" i="1"/>
  <c r="AE91" i="1"/>
  <c r="AD91" i="1"/>
  <c r="AC91" i="1"/>
  <c r="AH90" i="1"/>
  <c r="AG90" i="1"/>
  <c r="AF90" i="1"/>
  <c r="AE90" i="1"/>
  <c r="AD90" i="1"/>
  <c r="AC90" i="1"/>
  <c r="AH89" i="1"/>
  <c r="AG89" i="1"/>
  <c r="AF89" i="1"/>
  <c r="AE89" i="1"/>
  <c r="AD89" i="1"/>
  <c r="AC89" i="1"/>
  <c r="AH88" i="1"/>
  <c r="AG88" i="1"/>
  <c r="AF88" i="1"/>
  <c r="AE88" i="1"/>
  <c r="AD88" i="1"/>
  <c r="AC88" i="1"/>
  <c r="AH87" i="1"/>
  <c r="AG87" i="1"/>
  <c r="AF87" i="1"/>
  <c r="AE87" i="1"/>
  <c r="AD87" i="1"/>
  <c r="AC87" i="1"/>
  <c r="AH86" i="1"/>
  <c r="AG86" i="1"/>
  <c r="AF86" i="1"/>
  <c r="AE86" i="1"/>
  <c r="AD86" i="1"/>
  <c r="AC86" i="1"/>
  <c r="AH85" i="1"/>
  <c r="AG85" i="1"/>
  <c r="AF85" i="1"/>
  <c r="AE85" i="1"/>
  <c r="AD85" i="1"/>
  <c r="AC85" i="1"/>
  <c r="AH84" i="1"/>
  <c r="AG84" i="1"/>
  <c r="AF84" i="1"/>
  <c r="AE84" i="1"/>
  <c r="AD84" i="1"/>
  <c r="AC84" i="1"/>
  <c r="AH83" i="1"/>
  <c r="AG83" i="1"/>
  <c r="AF83" i="1"/>
  <c r="AE83" i="1"/>
  <c r="AD83" i="1"/>
  <c r="AC83" i="1"/>
  <c r="AH82" i="1"/>
  <c r="AG82" i="1"/>
  <c r="AF82" i="1"/>
  <c r="AE82" i="1"/>
  <c r="AD82" i="1"/>
  <c r="AC82" i="1"/>
  <c r="AH81" i="1"/>
  <c r="AG81" i="1"/>
  <c r="AF81" i="1"/>
  <c r="AE81" i="1"/>
  <c r="AD81" i="1"/>
  <c r="AC81" i="1"/>
  <c r="AH80" i="1"/>
  <c r="AG80" i="1"/>
  <c r="AF80" i="1"/>
  <c r="AE80" i="1"/>
  <c r="AD80" i="1"/>
  <c r="AC80" i="1"/>
  <c r="AH79" i="1"/>
  <c r="AG79" i="1"/>
  <c r="AF79" i="1"/>
  <c r="AE79" i="1"/>
  <c r="AD79" i="1"/>
  <c r="AC79" i="1"/>
  <c r="AH78" i="1"/>
  <c r="AG78" i="1"/>
  <c r="AF78" i="1"/>
  <c r="AE78" i="1"/>
  <c r="AD78" i="1"/>
  <c r="AC78" i="1"/>
  <c r="AH77" i="1"/>
  <c r="AG77" i="1"/>
  <c r="AF77" i="1"/>
  <c r="AE77" i="1"/>
  <c r="AD77" i="1"/>
  <c r="AC77" i="1"/>
  <c r="AH76" i="1"/>
  <c r="AG76" i="1"/>
  <c r="AF76" i="1"/>
  <c r="AE76" i="1"/>
  <c r="AD76" i="1"/>
  <c r="AC76" i="1"/>
  <c r="AH75" i="1"/>
  <c r="AG75" i="1"/>
  <c r="AF75" i="1"/>
  <c r="AE75" i="1"/>
  <c r="AD75" i="1"/>
  <c r="AC75" i="1"/>
  <c r="AH74" i="1"/>
  <c r="AG74" i="1"/>
  <c r="AF74" i="1"/>
  <c r="AE74" i="1"/>
  <c r="AD74" i="1"/>
  <c r="AC74" i="1"/>
  <c r="AH73" i="1"/>
  <c r="AG73" i="1"/>
  <c r="AF73" i="1"/>
  <c r="AE73" i="1"/>
  <c r="AD73" i="1"/>
  <c r="AC73" i="1"/>
  <c r="AH72" i="1"/>
  <c r="AG72" i="1"/>
  <c r="AF72" i="1"/>
  <c r="AE72" i="1"/>
  <c r="AD72" i="1"/>
  <c r="AC72" i="1"/>
  <c r="AH71" i="1"/>
  <c r="AG71" i="1"/>
  <c r="AF71" i="1"/>
  <c r="AE71" i="1"/>
  <c r="AD71" i="1"/>
  <c r="AC71" i="1"/>
  <c r="AH70" i="1"/>
  <c r="AG70" i="1"/>
  <c r="AF70" i="1"/>
  <c r="AE70" i="1"/>
  <c r="AD70" i="1"/>
  <c r="AC70" i="1"/>
  <c r="AH69" i="1"/>
  <c r="AG69" i="1"/>
  <c r="AF69" i="1"/>
  <c r="AE69" i="1"/>
  <c r="AD69" i="1"/>
  <c r="AC69" i="1"/>
  <c r="AH68" i="1"/>
  <c r="AG68" i="1"/>
  <c r="AF68" i="1"/>
  <c r="AE68" i="1"/>
  <c r="AD68" i="1"/>
  <c r="AC68" i="1"/>
  <c r="AH67" i="1"/>
  <c r="AG67" i="1"/>
  <c r="AF67" i="1"/>
  <c r="AE67" i="1"/>
  <c r="AD67" i="1"/>
  <c r="AC67" i="1"/>
  <c r="AH66" i="1"/>
  <c r="AG66" i="1"/>
  <c r="AF66" i="1"/>
  <c r="AE66" i="1"/>
  <c r="AD66" i="1"/>
  <c r="AC66" i="1"/>
  <c r="AH65" i="1"/>
  <c r="AG65" i="1"/>
  <c r="AF65" i="1"/>
  <c r="AE65" i="1"/>
  <c r="AD65" i="1"/>
  <c r="AC65" i="1"/>
  <c r="AH64" i="1"/>
  <c r="AG64" i="1"/>
  <c r="AF64" i="1"/>
  <c r="AE64" i="1"/>
  <c r="AD64" i="1"/>
  <c r="AC64" i="1"/>
  <c r="AH63" i="1"/>
  <c r="AG63" i="1"/>
  <c r="AF63" i="1"/>
  <c r="AE63" i="1"/>
  <c r="AD63" i="1"/>
  <c r="AC63" i="1"/>
  <c r="AH62" i="1"/>
  <c r="AG62" i="1"/>
  <c r="AF62" i="1"/>
  <c r="AE62" i="1"/>
  <c r="AD62" i="1"/>
  <c r="AC62" i="1"/>
  <c r="AH61" i="1"/>
  <c r="AG61" i="1"/>
  <c r="AF61" i="1"/>
  <c r="AE61" i="1"/>
  <c r="AD61" i="1"/>
  <c r="AC61" i="1"/>
  <c r="AH60" i="1"/>
  <c r="AG60" i="1"/>
  <c r="AF60" i="1"/>
  <c r="AE60" i="1"/>
  <c r="AD60" i="1"/>
  <c r="AC60" i="1"/>
  <c r="AH59" i="1"/>
  <c r="AG59" i="1"/>
  <c r="AF59" i="1"/>
  <c r="AE59" i="1"/>
  <c r="AD59" i="1"/>
  <c r="AC59" i="1"/>
  <c r="AH58" i="1"/>
  <c r="AG58" i="1"/>
  <c r="AF58" i="1"/>
  <c r="AE58" i="1"/>
  <c r="AD58" i="1"/>
  <c r="AC58" i="1"/>
  <c r="AH57" i="1"/>
  <c r="AG57" i="1"/>
  <c r="AF57" i="1"/>
  <c r="AE57" i="1"/>
  <c r="AD57" i="1"/>
  <c r="AC57" i="1"/>
  <c r="AH56" i="1"/>
  <c r="AG56" i="1"/>
  <c r="AF56" i="1"/>
  <c r="AE56" i="1"/>
  <c r="AD56" i="1"/>
  <c r="AC56" i="1"/>
  <c r="AH55" i="1"/>
  <c r="AG55" i="1"/>
  <c r="AF55" i="1"/>
  <c r="AE55" i="1"/>
  <c r="AD55" i="1"/>
  <c r="AC55" i="1"/>
  <c r="AH54" i="1"/>
  <c r="AG54" i="1"/>
  <c r="AF54" i="1"/>
  <c r="AE54" i="1"/>
  <c r="AD54" i="1"/>
  <c r="AC54" i="1"/>
  <c r="AH53" i="1"/>
  <c r="AG53" i="1"/>
  <c r="AF53" i="1"/>
  <c r="AE53" i="1"/>
  <c r="AD53" i="1"/>
  <c r="AC53" i="1"/>
  <c r="AH52" i="1"/>
  <c r="AG52" i="1"/>
  <c r="AF52" i="1"/>
  <c r="AE52" i="1"/>
  <c r="AD52" i="1"/>
  <c r="AC52" i="1"/>
  <c r="AH51" i="1"/>
  <c r="AG51" i="1"/>
  <c r="AF51" i="1"/>
  <c r="AE51" i="1"/>
  <c r="AD51" i="1"/>
  <c r="AC51" i="1"/>
  <c r="AH50" i="1"/>
  <c r="AG50" i="1"/>
  <c r="AF50" i="1"/>
  <c r="AE50" i="1"/>
  <c r="AD50" i="1"/>
  <c r="AC50" i="1"/>
  <c r="AH49" i="1"/>
  <c r="AG49" i="1"/>
  <c r="AF49" i="1"/>
  <c r="AE49" i="1"/>
  <c r="AD49" i="1"/>
  <c r="AC49" i="1"/>
  <c r="AH48" i="1"/>
  <c r="AG48" i="1"/>
  <c r="AF48" i="1"/>
  <c r="AE48" i="1"/>
  <c r="AD48" i="1"/>
  <c r="AC48" i="1"/>
  <c r="AH47" i="1"/>
  <c r="AG47" i="1"/>
  <c r="AF47" i="1"/>
  <c r="AE47" i="1"/>
  <c r="AD47" i="1"/>
  <c r="AC47" i="1"/>
  <c r="AH46" i="1"/>
  <c r="AG46" i="1"/>
  <c r="AF46" i="1"/>
  <c r="AE46" i="1"/>
  <c r="AD46" i="1"/>
  <c r="AC46" i="1"/>
  <c r="AH45" i="1"/>
  <c r="AG45" i="1"/>
  <c r="AF45" i="1"/>
  <c r="AE45" i="1"/>
  <c r="AD45" i="1"/>
  <c r="AC45" i="1"/>
  <c r="AH44" i="1"/>
  <c r="AG44" i="1"/>
  <c r="AF44" i="1"/>
  <c r="AE44" i="1"/>
  <c r="AD44" i="1"/>
  <c r="AC44" i="1"/>
  <c r="AH43" i="1"/>
  <c r="AG43" i="1"/>
  <c r="AF43" i="1"/>
  <c r="AE43" i="1"/>
  <c r="AD43" i="1"/>
  <c r="AC43" i="1"/>
  <c r="AH42" i="1"/>
  <c r="AG42" i="1"/>
  <c r="AF42" i="1"/>
  <c r="AE42" i="1"/>
  <c r="AD42" i="1"/>
  <c r="AC42" i="1"/>
  <c r="AH41" i="1"/>
  <c r="AG41" i="1"/>
  <c r="AF41" i="1"/>
  <c r="AE41" i="1"/>
  <c r="AD41" i="1"/>
  <c r="AC41" i="1"/>
  <c r="AH40" i="1"/>
  <c r="AG40" i="1"/>
  <c r="AF40" i="1"/>
  <c r="AE40" i="1"/>
  <c r="AD40" i="1"/>
  <c r="AC40" i="1"/>
  <c r="AH39" i="1"/>
  <c r="AG39" i="1"/>
  <c r="AF39" i="1"/>
  <c r="AE39" i="1"/>
  <c r="AD39" i="1"/>
  <c r="AC39" i="1"/>
  <c r="AH38" i="1"/>
  <c r="AG38" i="1"/>
  <c r="AF38" i="1"/>
  <c r="AE38" i="1"/>
  <c r="AD38" i="1"/>
  <c r="AC38" i="1"/>
  <c r="AH37" i="1"/>
  <c r="AG37" i="1"/>
  <c r="AF37" i="1"/>
  <c r="AE37" i="1"/>
  <c r="AD37" i="1"/>
  <c r="AC37" i="1"/>
  <c r="AH36" i="1"/>
  <c r="AG36" i="1"/>
  <c r="AF36" i="1"/>
  <c r="AE36" i="1"/>
  <c r="AD36" i="1"/>
  <c r="AC36" i="1"/>
  <c r="AH35" i="1"/>
  <c r="AG35" i="1"/>
  <c r="AF35" i="1"/>
  <c r="AE35" i="1"/>
  <c r="AD35" i="1"/>
  <c r="AC35" i="1"/>
  <c r="AH34" i="1"/>
  <c r="AG34" i="1"/>
  <c r="AF34" i="1"/>
  <c r="AE34" i="1"/>
  <c r="AD34" i="1"/>
  <c r="AC34" i="1"/>
  <c r="AH33" i="1"/>
  <c r="AG33" i="1"/>
  <c r="AF33" i="1"/>
  <c r="AE33" i="1"/>
  <c r="AD33" i="1"/>
  <c r="AC33" i="1"/>
  <c r="AH32" i="1"/>
  <c r="AG32" i="1"/>
  <c r="AF32" i="1"/>
  <c r="AE32" i="1"/>
  <c r="AD32" i="1"/>
  <c r="AC32" i="1"/>
  <c r="AH31" i="1"/>
  <c r="AG31" i="1"/>
  <c r="AF31" i="1"/>
  <c r="AE31" i="1"/>
  <c r="AD31" i="1"/>
  <c r="AC31" i="1"/>
  <c r="AH30" i="1"/>
  <c r="AG30" i="1"/>
  <c r="AF30" i="1"/>
  <c r="AE30" i="1"/>
  <c r="AD30" i="1"/>
  <c r="AC30" i="1"/>
  <c r="AH29" i="1"/>
  <c r="AG29" i="1"/>
  <c r="AF29" i="1"/>
  <c r="AE29" i="1"/>
  <c r="AD29" i="1"/>
  <c r="AC29" i="1"/>
  <c r="AH28" i="1"/>
  <c r="AG28" i="1"/>
  <c r="AF28" i="1"/>
  <c r="AE28" i="1"/>
  <c r="AD28" i="1"/>
  <c r="AC28" i="1"/>
  <c r="AH27" i="1"/>
  <c r="AG27" i="1"/>
  <c r="AF27" i="1"/>
  <c r="AE27" i="1"/>
  <c r="AD27" i="1"/>
  <c r="AC27" i="1"/>
  <c r="AH26" i="1"/>
  <c r="AG26" i="1"/>
  <c r="AF26" i="1"/>
  <c r="AE26" i="1"/>
  <c r="AD26" i="1"/>
  <c r="AC26" i="1"/>
  <c r="AH25" i="1"/>
  <c r="AG25" i="1"/>
  <c r="AF25" i="1"/>
  <c r="AE25" i="1"/>
  <c r="AD25" i="1"/>
  <c r="AC25" i="1"/>
  <c r="AH24" i="1"/>
  <c r="AG24" i="1"/>
  <c r="AF24" i="1"/>
  <c r="AE24" i="1"/>
  <c r="AD24" i="1"/>
  <c r="AC24" i="1"/>
  <c r="AH23" i="1"/>
  <c r="AG23" i="1"/>
  <c r="AF23" i="1"/>
  <c r="AE23" i="1"/>
  <c r="AD23" i="1"/>
  <c r="AC23" i="1"/>
  <c r="AH22" i="1"/>
  <c r="AG22" i="1"/>
  <c r="AF22" i="1"/>
  <c r="AE22" i="1"/>
  <c r="AD22" i="1"/>
  <c r="AC22" i="1"/>
  <c r="AH21" i="1"/>
  <c r="AG21" i="1"/>
  <c r="AF21" i="1"/>
  <c r="AE21" i="1"/>
  <c r="AD21" i="1"/>
  <c r="AC21" i="1"/>
  <c r="AH20" i="1"/>
  <c r="AG20" i="1"/>
  <c r="AF20" i="1"/>
  <c r="AE20" i="1"/>
  <c r="AD20" i="1"/>
  <c r="AC20" i="1"/>
  <c r="AH19" i="1"/>
  <c r="AG19" i="1"/>
  <c r="AF19" i="1"/>
  <c r="AE19" i="1"/>
  <c r="AD19" i="1"/>
  <c r="AC19" i="1"/>
  <c r="AH18" i="1"/>
  <c r="AG18" i="1"/>
  <c r="AF18" i="1"/>
  <c r="AE18" i="1"/>
  <c r="AD18" i="1"/>
  <c r="AC18" i="1"/>
  <c r="AH17" i="1"/>
  <c r="AG17" i="1"/>
  <c r="AF17" i="1"/>
  <c r="AE17" i="1"/>
  <c r="AD17" i="1"/>
  <c r="AC17" i="1"/>
  <c r="AH16" i="1"/>
  <c r="AG16" i="1"/>
  <c r="AF16" i="1"/>
  <c r="AE16" i="1"/>
  <c r="AD16" i="1"/>
  <c r="AC16" i="1"/>
  <c r="AH15" i="1"/>
  <c r="AG15" i="1"/>
  <c r="AF15" i="1"/>
  <c r="AE15" i="1"/>
  <c r="AD15" i="1"/>
  <c r="AC15" i="1"/>
  <c r="AH14" i="1"/>
  <c r="AG14" i="1"/>
  <c r="AF14" i="1"/>
  <c r="AE14" i="1"/>
  <c r="AD14" i="1"/>
  <c r="AC14" i="1"/>
  <c r="AH13" i="1"/>
  <c r="AG13" i="1"/>
  <c r="AF13" i="1"/>
  <c r="AE13" i="1"/>
  <c r="AD13" i="1"/>
  <c r="AC13" i="1"/>
  <c r="AH12" i="1"/>
  <c r="AG12" i="1"/>
  <c r="AF12" i="1"/>
  <c r="AE12" i="1"/>
  <c r="AD12" i="1"/>
  <c r="AC12" i="1"/>
  <c r="AH11" i="1"/>
  <c r="AG11" i="1"/>
  <c r="AF11" i="1"/>
  <c r="AE11" i="1"/>
  <c r="AD11" i="1"/>
  <c r="AC11" i="1"/>
  <c r="AH10" i="1"/>
  <c r="AG10" i="1"/>
  <c r="AF10" i="1"/>
  <c r="AE10" i="1"/>
  <c r="AD10" i="1"/>
  <c r="AC10" i="1"/>
  <c r="AH9" i="1"/>
  <c r="AG9" i="1"/>
  <c r="AF9" i="1"/>
  <c r="AE9" i="1"/>
  <c r="AD9" i="1"/>
  <c r="AC9" i="1"/>
  <c r="AH8" i="1"/>
  <c r="AG8" i="1"/>
  <c r="AF8" i="1"/>
  <c r="AE8" i="1"/>
  <c r="AD8" i="1"/>
  <c r="AC8" i="1"/>
  <c r="AH7" i="1"/>
  <c r="AG7" i="1"/>
  <c r="AF7" i="1"/>
  <c r="AE7" i="1"/>
  <c r="AD7" i="1"/>
  <c r="AC7" i="1"/>
  <c r="AH6" i="1"/>
  <c r="AG6" i="1"/>
  <c r="AF6" i="1"/>
  <c r="AE6" i="1"/>
  <c r="AD6" i="1"/>
  <c r="AC6" i="1"/>
  <c r="AH5" i="1"/>
  <c r="AG5" i="1"/>
  <c r="AF5" i="1"/>
  <c r="AE5" i="1"/>
  <c r="AD5" i="1"/>
  <c r="AC5" i="1"/>
  <c r="AH4" i="1"/>
  <c r="AG4" i="1"/>
  <c r="AF4" i="1"/>
  <c r="AE4" i="1"/>
  <c r="AD4" i="1"/>
  <c r="AC4" i="1"/>
  <c r="AH3" i="1"/>
  <c r="AG3" i="1"/>
  <c r="AF3" i="1"/>
  <c r="AE3" i="1"/>
  <c r="AD3" i="1"/>
  <c r="AC3" i="1"/>
  <c r="AH2" i="1"/>
  <c r="AG2" i="1"/>
  <c r="AF2" i="1"/>
  <c r="AE2" i="1"/>
  <c r="AD2" i="1"/>
  <c r="AC2" i="1"/>
  <c r="J110" i="7"/>
  <c r="I110" i="7"/>
  <c r="H110" i="7"/>
  <c r="J109" i="7"/>
  <c r="I109" i="7"/>
  <c r="H109" i="7"/>
  <c r="J108" i="7"/>
  <c r="I108" i="7"/>
  <c r="H108" i="7"/>
  <c r="J107" i="7"/>
  <c r="I107" i="7"/>
  <c r="H107" i="7"/>
  <c r="J106" i="7"/>
  <c r="I106" i="7"/>
  <c r="H106" i="7"/>
  <c r="J105" i="7"/>
  <c r="I105" i="7"/>
  <c r="H105" i="7"/>
  <c r="B105" i="7"/>
  <c r="D105" i="7" s="1"/>
  <c r="J104" i="7"/>
  <c r="I104" i="7"/>
  <c r="H104" i="7"/>
  <c r="J103" i="7"/>
  <c r="I103" i="7"/>
  <c r="H103" i="7"/>
  <c r="J102" i="7"/>
  <c r="I102" i="7"/>
  <c r="H102" i="7"/>
  <c r="J101" i="7"/>
  <c r="I101" i="7"/>
  <c r="H101" i="7"/>
  <c r="J100" i="7"/>
  <c r="I100" i="7"/>
  <c r="H100" i="7"/>
  <c r="J99" i="7"/>
  <c r="I99" i="7"/>
  <c r="H99" i="7"/>
  <c r="J98" i="7"/>
  <c r="I98" i="7"/>
  <c r="H98" i="7"/>
  <c r="J97" i="7"/>
  <c r="I97" i="7"/>
  <c r="H97" i="7"/>
  <c r="J96" i="7"/>
  <c r="I96" i="7"/>
  <c r="H96" i="7"/>
  <c r="J95" i="7"/>
  <c r="I95" i="7"/>
  <c r="H95" i="7"/>
  <c r="J94" i="7"/>
  <c r="I94" i="7"/>
  <c r="H94" i="7"/>
  <c r="J93" i="7"/>
  <c r="I93" i="7"/>
  <c r="H93" i="7"/>
  <c r="J92" i="7"/>
  <c r="I92" i="7"/>
  <c r="H92" i="7"/>
  <c r="J91" i="7"/>
  <c r="I91" i="7"/>
  <c r="H91" i="7"/>
  <c r="J90" i="7"/>
  <c r="I90" i="7"/>
  <c r="H90" i="7"/>
  <c r="J89" i="7"/>
  <c r="I89" i="7"/>
  <c r="H89" i="7"/>
  <c r="B89" i="7"/>
  <c r="D89" i="7" s="1"/>
  <c r="J88" i="7"/>
  <c r="I88" i="7"/>
  <c r="H88" i="7"/>
  <c r="J87" i="7"/>
  <c r="I87" i="7"/>
  <c r="H87" i="7"/>
  <c r="J86" i="7"/>
  <c r="I86" i="7"/>
  <c r="B110" i="7" s="1"/>
  <c r="H86" i="7"/>
  <c r="J85" i="7"/>
  <c r="I85" i="7"/>
  <c r="H85" i="7"/>
  <c r="J84" i="7"/>
  <c r="I84" i="7"/>
  <c r="H84" i="7"/>
  <c r="J83" i="7"/>
  <c r="I83" i="7"/>
  <c r="H83" i="7"/>
  <c r="J82" i="7"/>
  <c r="I82" i="7"/>
  <c r="H82" i="7"/>
  <c r="J81" i="7"/>
  <c r="I81" i="7"/>
  <c r="H81" i="7"/>
  <c r="J80" i="7"/>
  <c r="I80" i="7"/>
  <c r="H80" i="7"/>
  <c r="J79" i="7"/>
  <c r="I79" i="7"/>
  <c r="H79" i="7"/>
  <c r="J78" i="7"/>
  <c r="I78" i="7"/>
  <c r="H78" i="7"/>
  <c r="J77" i="7"/>
  <c r="I77" i="7"/>
  <c r="H77" i="7"/>
  <c r="J76" i="7"/>
  <c r="I76" i="7"/>
  <c r="H76" i="7"/>
  <c r="J75" i="7"/>
  <c r="I75" i="7"/>
  <c r="H75" i="7"/>
  <c r="J74" i="7"/>
  <c r="I74" i="7"/>
  <c r="H74" i="7"/>
  <c r="J73" i="7"/>
  <c r="I73" i="7"/>
  <c r="H73" i="7"/>
  <c r="J72" i="7"/>
  <c r="I72" i="7"/>
  <c r="H72" i="7"/>
  <c r="J71" i="7"/>
  <c r="I71" i="7"/>
  <c r="H71" i="7"/>
  <c r="J70" i="7"/>
  <c r="I70" i="7"/>
  <c r="H70" i="7"/>
  <c r="J69" i="7"/>
  <c r="I69" i="7"/>
  <c r="H69" i="7"/>
  <c r="J68" i="7"/>
  <c r="I68" i="7"/>
  <c r="H68" i="7"/>
  <c r="J67" i="7"/>
  <c r="I67" i="7"/>
  <c r="H67" i="7"/>
  <c r="J66" i="7"/>
  <c r="I66" i="7"/>
  <c r="H66" i="7"/>
  <c r="J65" i="7"/>
  <c r="I65" i="7"/>
  <c r="H65" i="7"/>
  <c r="J64" i="7"/>
  <c r="I64" i="7"/>
  <c r="H64" i="7"/>
  <c r="J63" i="7"/>
  <c r="I63" i="7"/>
  <c r="H63" i="7"/>
  <c r="J62" i="7"/>
  <c r="I62" i="7"/>
  <c r="H62" i="7"/>
  <c r="J61" i="7"/>
  <c r="I61" i="7"/>
  <c r="H61" i="7"/>
  <c r="J60" i="7"/>
  <c r="I60" i="7"/>
  <c r="H60" i="7"/>
  <c r="J59" i="7"/>
  <c r="I59" i="7"/>
  <c r="B104" i="7" s="1"/>
  <c r="H59" i="7"/>
  <c r="AH55" i="7"/>
  <c r="AF55" i="7"/>
  <c r="AB55" i="7"/>
  <c r="AG55" i="7" s="1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AC55" i="7" s="1"/>
  <c r="AH53" i="7"/>
  <c r="AG53" i="7"/>
  <c r="AF53" i="7"/>
  <c r="AE53" i="7"/>
  <c r="AD53" i="7"/>
  <c r="AC53" i="7"/>
  <c r="AH52" i="7"/>
  <c r="AG52" i="7"/>
  <c r="AF52" i="7"/>
  <c r="AE52" i="7"/>
  <c r="AD52" i="7"/>
  <c r="AC52" i="7"/>
  <c r="AH51" i="7"/>
  <c r="AG51" i="7"/>
  <c r="AF51" i="7"/>
  <c r="AE51" i="7"/>
  <c r="AD51" i="7"/>
  <c r="AC51" i="7"/>
  <c r="AH50" i="7"/>
  <c r="AG50" i="7"/>
  <c r="AF50" i="7"/>
  <c r="AE50" i="7"/>
  <c r="AD50" i="7"/>
  <c r="AC50" i="7"/>
  <c r="AH49" i="7"/>
  <c r="AG49" i="7"/>
  <c r="AF49" i="7"/>
  <c r="AE49" i="7"/>
  <c r="AD49" i="7"/>
  <c r="AC49" i="7"/>
  <c r="AH48" i="7"/>
  <c r="AG48" i="7"/>
  <c r="AF48" i="7"/>
  <c r="AE48" i="7"/>
  <c r="AD48" i="7"/>
  <c r="AC48" i="7"/>
  <c r="AH47" i="7"/>
  <c r="AG47" i="7"/>
  <c r="AF47" i="7"/>
  <c r="AE47" i="7"/>
  <c r="AD47" i="7"/>
  <c r="AC47" i="7"/>
  <c r="AH46" i="7"/>
  <c r="AG46" i="7"/>
  <c r="AF46" i="7"/>
  <c r="AE46" i="7"/>
  <c r="AD46" i="7"/>
  <c r="AC46" i="7"/>
  <c r="AH45" i="7"/>
  <c r="AG45" i="7"/>
  <c r="AF45" i="7"/>
  <c r="AE45" i="7"/>
  <c r="AD45" i="7"/>
  <c r="AC45" i="7"/>
  <c r="AH44" i="7"/>
  <c r="AG44" i="7"/>
  <c r="AF44" i="7"/>
  <c r="AE44" i="7"/>
  <c r="AD44" i="7"/>
  <c r="AC44" i="7"/>
  <c r="AH43" i="7"/>
  <c r="AG43" i="7"/>
  <c r="AF43" i="7"/>
  <c r="AE43" i="7"/>
  <c r="AD43" i="7"/>
  <c r="AC43" i="7"/>
  <c r="AH42" i="7"/>
  <c r="AG42" i="7"/>
  <c r="AF42" i="7"/>
  <c r="AE42" i="7"/>
  <c r="AD42" i="7"/>
  <c r="AC42" i="7"/>
  <c r="AH41" i="7"/>
  <c r="AG41" i="7"/>
  <c r="AF41" i="7"/>
  <c r="AE41" i="7"/>
  <c r="AD41" i="7"/>
  <c r="AC41" i="7"/>
  <c r="AH40" i="7"/>
  <c r="AG40" i="7"/>
  <c r="AF40" i="7"/>
  <c r="AE40" i="7"/>
  <c r="AD40" i="7"/>
  <c r="AC40" i="7"/>
  <c r="AH39" i="7"/>
  <c r="AG39" i="7"/>
  <c r="AF39" i="7"/>
  <c r="AE39" i="7"/>
  <c r="AD39" i="7"/>
  <c r="AC39" i="7"/>
  <c r="AH38" i="7"/>
  <c r="AG38" i="7"/>
  <c r="AF38" i="7"/>
  <c r="AE38" i="7"/>
  <c r="AD38" i="7"/>
  <c r="AC38" i="7"/>
  <c r="AH37" i="7"/>
  <c r="AG37" i="7"/>
  <c r="AF37" i="7"/>
  <c r="AE37" i="7"/>
  <c r="AD37" i="7"/>
  <c r="AC37" i="7"/>
  <c r="AH36" i="7"/>
  <c r="AG36" i="7"/>
  <c r="AF36" i="7"/>
  <c r="AE36" i="7"/>
  <c r="AD36" i="7"/>
  <c r="AC36" i="7"/>
  <c r="AH35" i="7"/>
  <c r="AG35" i="7"/>
  <c r="AF35" i="7"/>
  <c r="AE35" i="7"/>
  <c r="AD35" i="7"/>
  <c r="AC35" i="7"/>
  <c r="AH34" i="7"/>
  <c r="AG34" i="7"/>
  <c r="AF34" i="7"/>
  <c r="AE34" i="7"/>
  <c r="AD34" i="7"/>
  <c r="AC34" i="7"/>
  <c r="AH33" i="7"/>
  <c r="AG33" i="7"/>
  <c r="AF33" i="7"/>
  <c r="AE33" i="7"/>
  <c r="AD33" i="7"/>
  <c r="AC33" i="7"/>
  <c r="AH32" i="7"/>
  <c r="AG32" i="7"/>
  <c r="AF32" i="7"/>
  <c r="AE32" i="7"/>
  <c r="AD32" i="7"/>
  <c r="AC32" i="7"/>
  <c r="AH31" i="7"/>
  <c r="AG31" i="7"/>
  <c r="AF31" i="7"/>
  <c r="AE31" i="7"/>
  <c r="AD31" i="7"/>
  <c r="AC31" i="7"/>
  <c r="AH30" i="7"/>
  <c r="AG30" i="7"/>
  <c r="AF30" i="7"/>
  <c r="AE30" i="7"/>
  <c r="AD30" i="7"/>
  <c r="AC30" i="7"/>
  <c r="AH29" i="7"/>
  <c r="AG29" i="7"/>
  <c r="AF29" i="7"/>
  <c r="AE29" i="7"/>
  <c r="AD29" i="7"/>
  <c r="AC29" i="7"/>
  <c r="AH28" i="7"/>
  <c r="AG28" i="7"/>
  <c r="AF28" i="7"/>
  <c r="AE28" i="7"/>
  <c r="AD28" i="7"/>
  <c r="AC28" i="7"/>
  <c r="AH27" i="7"/>
  <c r="AG27" i="7"/>
  <c r="AF27" i="7"/>
  <c r="AE27" i="7"/>
  <c r="AD27" i="7"/>
  <c r="AC27" i="7"/>
  <c r="AH26" i="7"/>
  <c r="AG26" i="7"/>
  <c r="AF26" i="7"/>
  <c r="AE26" i="7"/>
  <c r="AD26" i="7"/>
  <c r="AC26" i="7"/>
  <c r="AH25" i="7"/>
  <c r="AG25" i="7"/>
  <c r="AF25" i="7"/>
  <c r="AE25" i="7"/>
  <c r="AD25" i="7"/>
  <c r="AC25" i="7"/>
  <c r="AH24" i="7"/>
  <c r="AG24" i="7"/>
  <c r="AF24" i="7"/>
  <c r="AE24" i="7"/>
  <c r="AD24" i="7"/>
  <c r="AC24" i="7"/>
  <c r="AH23" i="7"/>
  <c r="AG23" i="7"/>
  <c r="AF23" i="7"/>
  <c r="AE23" i="7"/>
  <c r="AD23" i="7"/>
  <c r="AC23" i="7"/>
  <c r="AH22" i="7"/>
  <c r="AG22" i="7"/>
  <c r="AF22" i="7"/>
  <c r="AE22" i="7"/>
  <c r="AD22" i="7"/>
  <c r="AC22" i="7"/>
  <c r="AH21" i="7"/>
  <c r="AG21" i="7"/>
  <c r="AF21" i="7"/>
  <c r="AE21" i="7"/>
  <c r="AD21" i="7"/>
  <c r="AC21" i="7"/>
  <c r="AH20" i="7"/>
  <c r="AG20" i="7"/>
  <c r="AF20" i="7"/>
  <c r="AE20" i="7"/>
  <c r="AD20" i="7"/>
  <c r="AC20" i="7"/>
  <c r="AH19" i="7"/>
  <c r="AG19" i="7"/>
  <c r="AF19" i="7"/>
  <c r="AE19" i="7"/>
  <c r="AD19" i="7"/>
  <c r="AC19" i="7"/>
  <c r="AH18" i="7"/>
  <c r="AG18" i="7"/>
  <c r="AF18" i="7"/>
  <c r="AE18" i="7"/>
  <c r="AD18" i="7"/>
  <c r="AC18" i="7"/>
  <c r="AH17" i="7"/>
  <c r="AG17" i="7"/>
  <c r="AF17" i="7"/>
  <c r="AE17" i="7"/>
  <c r="AD17" i="7"/>
  <c r="AC17" i="7"/>
  <c r="AH16" i="7"/>
  <c r="AG16" i="7"/>
  <c r="AF16" i="7"/>
  <c r="AE16" i="7"/>
  <c r="AD16" i="7"/>
  <c r="AC16" i="7"/>
  <c r="AH15" i="7"/>
  <c r="AG15" i="7"/>
  <c r="AF15" i="7"/>
  <c r="AE15" i="7"/>
  <c r="AD15" i="7"/>
  <c r="AC15" i="7"/>
  <c r="AH14" i="7"/>
  <c r="AG14" i="7"/>
  <c r="AF14" i="7"/>
  <c r="AE14" i="7"/>
  <c r="AD14" i="7"/>
  <c r="AC14" i="7"/>
  <c r="AH13" i="7"/>
  <c r="AG13" i="7"/>
  <c r="AF13" i="7"/>
  <c r="AE13" i="7"/>
  <c r="AD13" i="7"/>
  <c r="AC13" i="7"/>
  <c r="AH12" i="7"/>
  <c r="AG12" i="7"/>
  <c r="AF12" i="7"/>
  <c r="AE12" i="7"/>
  <c r="AD12" i="7"/>
  <c r="AC12" i="7"/>
  <c r="AH11" i="7"/>
  <c r="AG11" i="7"/>
  <c r="AF11" i="7"/>
  <c r="AE11" i="7"/>
  <c r="AD11" i="7"/>
  <c r="AC11" i="7"/>
  <c r="AH10" i="7"/>
  <c r="AG10" i="7"/>
  <c r="AF10" i="7"/>
  <c r="AE10" i="7"/>
  <c r="AD10" i="7"/>
  <c r="AC10" i="7"/>
  <c r="AH9" i="7"/>
  <c r="AG9" i="7"/>
  <c r="AF9" i="7"/>
  <c r="AE9" i="7"/>
  <c r="AD9" i="7"/>
  <c r="AC9" i="7"/>
  <c r="AH8" i="7"/>
  <c r="AG8" i="7"/>
  <c r="AF8" i="7"/>
  <c r="AE8" i="7"/>
  <c r="AD8" i="7"/>
  <c r="AC8" i="7"/>
  <c r="AH7" i="7"/>
  <c r="AG7" i="7"/>
  <c r="AF7" i="7"/>
  <c r="AE7" i="7"/>
  <c r="AD7" i="7"/>
  <c r="AC7" i="7"/>
  <c r="AH6" i="7"/>
  <c r="AG6" i="7"/>
  <c r="AF6" i="7"/>
  <c r="AE6" i="7"/>
  <c r="AD6" i="7"/>
  <c r="AC6" i="7"/>
  <c r="AH5" i="7"/>
  <c r="AG5" i="7"/>
  <c r="AF5" i="7"/>
  <c r="AE5" i="7"/>
  <c r="AD5" i="7"/>
  <c r="AC5" i="7"/>
  <c r="AH4" i="7"/>
  <c r="AG4" i="7"/>
  <c r="AF4" i="7"/>
  <c r="AE4" i="7"/>
  <c r="AD4" i="7"/>
  <c r="AC4" i="7"/>
  <c r="AH3" i="7"/>
  <c r="AG3" i="7"/>
  <c r="AF3" i="7"/>
  <c r="AE3" i="7"/>
  <c r="AD3" i="7"/>
  <c r="AC3" i="7"/>
  <c r="AH2" i="7"/>
  <c r="AG2" i="7"/>
  <c r="AF2" i="7"/>
  <c r="AE2" i="7"/>
  <c r="AD2" i="7"/>
  <c r="AC2" i="7"/>
  <c r="J44" i="5" l="1"/>
  <c r="I44" i="5"/>
  <c r="A129" i="7"/>
  <c r="D110" i="7"/>
  <c r="E110" i="7" s="1"/>
  <c r="C110" i="7"/>
  <c r="J52" i="5"/>
  <c r="I52" i="5"/>
  <c r="A123" i="7"/>
  <c r="D104" i="7"/>
  <c r="C104" i="7"/>
  <c r="B93" i="7"/>
  <c r="B101" i="7"/>
  <c r="B109" i="7"/>
  <c r="A124" i="7"/>
  <c r="H42" i="5"/>
  <c r="H46" i="5"/>
  <c r="I46" i="5" s="1"/>
  <c r="H50" i="5"/>
  <c r="H54" i="5"/>
  <c r="I54" i="5" s="1"/>
  <c r="H58" i="5"/>
  <c r="I58" i="5" s="1"/>
  <c r="H62" i="5"/>
  <c r="H66" i="5"/>
  <c r="I66" i="5" s="1"/>
  <c r="H70" i="5"/>
  <c r="I70" i="5" s="1"/>
  <c r="H74" i="5"/>
  <c r="I74" i="5" s="1"/>
  <c r="B92" i="7"/>
  <c r="B100" i="7"/>
  <c r="B108" i="7"/>
  <c r="H42" i="6"/>
  <c r="H46" i="6"/>
  <c r="I46" i="6" s="1"/>
  <c r="H50" i="6"/>
  <c r="H54" i="6"/>
  <c r="I54" i="6" s="1"/>
  <c r="H58" i="6"/>
  <c r="I58" i="6" s="1"/>
  <c r="H62" i="6"/>
  <c r="H66" i="6"/>
  <c r="I66" i="6" s="1"/>
  <c r="H70" i="6"/>
  <c r="I70" i="6" s="1"/>
  <c r="H74" i="6"/>
  <c r="I74" i="6" s="1"/>
  <c r="AD55" i="7"/>
  <c r="B91" i="7"/>
  <c r="B99" i="7"/>
  <c r="B107" i="7"/>
  <c r="H45" i="5"/>
  <c r="I45" i="5" s="1"/>
  <c r="H49" i="5"/>
  <c r="I49" i="5" s="1"/>
  <c r="H53" i="5"/>
  <c r="I53" i="5" s="1"/>
  <c r="H57" i="5"/>
  <c r="H61" i="5"/>
  <c r="I61" i="5" s="1"/>
  <c r="H65" i="5"/>
  <c r="I65" i="5" s="1"/>
  <c r="H69" i="5"/>
  <c r="I69" i="5" s="1"/>
  <c r="H73" i="5"/>
  <c r="I73" i="5" s="1"/>
  <c r="C104" i="6"/>
  <c r="C96" i="6"/>
  <c r="C88" i="6"/>
  <c r="C105" i="6"/>
  <c r="C97" i="6"/>
  <c r="C89" i="6"/>
  <c r="C81" i="6"/>
  <c r="C106" i="6"/>
  <c r="C98" i="6"/>
  <c r="C90" i="6"/>
  <c r="C82" i="6"/>
  <c r="C107" i="6"/>
  <c r="C99" i="6"/>
  <c r="C91" i="6"/>
  <c r="C83" i="6"/>
  <c r="C108" i="6"/>
  <c r="C100" i="6"/>
  <c r="C92" i="6"/>
  <c r="C84" i="6"/>
  <c r="C109" i="6"/>
  <c r="C101" i="6"/>
  <c r="C93" i="6"/>
  <c r="C85" i="6"/>
  <c r="C110" i="6"/>
  <c r="C102" i="6"/>
  <c r="C94" i="6"/>
  <c r="C86" i="6"/>
  <c r="C103" i="6"/>
  <c r="C95" i="6"/>
  <c r="C87" i="6"/>
  <c r="B97" i="7"/>
  <c r="AE55" i="7"/>
  <c r="B90" i="7"/>
  <c r="B98" i="7"/>
  <c r="B106" i="7"/>
  <c r="H45" i="6"/>
  <c r="I45" i="6" s="1"/>
  <c r="H49" i="6"/>
  <c r="I49" i="6" s="1"/>
  <c r="H53" i="6"/>
  <c r="I53" i="6" s="1"/>
  <c r="H57" i="6"/>
  <c r="H61" i="6"/>
  <c r="I61" i="6" s="1"/>
  <c r="H65" i="6"/>
  <c r="I65" i="6" s="1"/>
  <c r="H69" i="6"/>
  <c r="I69" i="6" s="1"/>
  <c r="H73" i="6"/>
  <c r="I73" i="6" s="1"/>
  <c r="H48" i="5"/>
  <c r="H56" i="5"/>
  <c r="I56" i="5" s="1"/>
  <c r="H64" i="5"/>
  <c r="H72" i="5"/>
  <c r="C107" i="5"/>
  <c r="C99" i="5"/>
  <c r="C91" i="5"/>
  <c r="C83" i="5"/>
  <c r="C108" i="5"/>
  <c r="C100" i="5"/>
  <c r="C92" i="5"/>
  <c r="C84" i="5"/>
  <c r="C109" i="5"/>
  <c r="C101" i="5"/>
  <c r="C93" i="5"/>
  <c r="C85" i="5"/>
  <c r="C103" i="5"/>
  <c r="C95" i="5"/>
  <c r="C87" i="5"/>
  <c r="C104" i="5"/>
  <c r="C96" i="5"/>
  <c r="C88" i="5"/>
  <c r="C105" i="5"/>
  <c r="C97" i="5"/>
  <c r="C89" i="5"/>
  <c r="C81" i="5"/>
  <c r="C106" i="5"/>
  <c r="C98" i="5"/>
  <c r="C90" i="5"/>
  <c r="C82" i="5"/>
  <c r="C102" i="5"/>
  <c r="B88" i="7"/>
  <c r="C89" i="7"/>
  <c r="E89" i="7" s="1"/>
  <c r="F89" i="7" s="1"/>
  <c r="B96" i="7"/>
  <c r="C105" i="7"/>
  <c r="E105" i="7" s="1"/>
  <c r="J44" i="6"/>
  <c r="I44" i="6"/>
  <c r="H48" i="6"/>
  <c r="H52" i="6"/>
  <c r="H56" i="6"/>
  <c r="I56" i="6" s="1"/>
  <c r="H60" i="6"/>
  <c r="I60" i="6" s="1"/>
  <c r="H64" i="6"/>
  <c r="H68" i="6"/>
  <c r="I68" i="6" s="1"/>
  <c r="H72" i="6"/>
  <c r="H76" i="6"/>
  <c r="I76" i="6" s="1"/>
  <c r="B87" i="7"/>
  <c r="B95" i="7"/>
  <c r="B103" i="7"/>
  <c r="J67" i="5"/>
  <c r="I67" i="5"/>
  <c r="J71" i="5"/>
  <c r="I71" i="5"/>
  <c r="K71" i="5"/>
  <c r="C86" i="5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94" i="7"/>
  <c r="B102" i="7"/>
  <c r="C110" i="5"/>
  <c r="H43" i="6"/>
  <c r="I43" i="6" s="1"/>
  <c r="H47" i="6"/>
  <c r="I47" i="6" s="1"/>
  <c r="H51" i="6"/>
  <c r="I51" i="6" s="1"/>
  <c r="H55" i="6"/>
  <c r="I55" i="6" s="1"/>
  <c r="H59" i="6"/>
  <c r="I59" i="6" s="1"/>
  <c r="H63" i="6"/>
  <c r="I63" i="6" s="1"/>
  <c r="H67" i="6"/>
  <c r="H71" i="6"/>
  <c r="H75" i="6"/>
  <c r="I75" i="6" s="1"/>
  <c r="B124" i="7" l="1"/>
  <c r="F105" i="7"/>
  <c r="D99" i="7"/>
  <c r="C99" i="7"/>
  <c r="D67" i="7"/>
  <c r="C67" i="7"/>
  <c r="C95" i="7"/>
  <c r="D95" i="7"/>
  <c r="E95" i="7" s="1"/>
  <c r="F95" i="7" s="1"/>
  <c r="J52" i="6"/>
  <c r="I52" i="6"/>
  <c r="I67" i="6"/>
  <c r="J67" i="6"/>
  <c r="D102" i="7"/>
  <c r="C102" i="7"/>
  <c r="A121" i="7"/>
  <c r="E122" i="7" s="1"/>
  <c r="D64" i="7"/>
  <c r="E64" i="7" s="1"/>
  <c r="C64" i="7"/>
  <c r="J72" i="6"/>
  <c r="I72" i="6"/>
  <c r="D94" i="7"/>
  <c r="C94" i="7"/>
  <c r="D79" i="7"/>
  <c r="E79" i="7" s="1"/>
  <c r="F79" i="7" s="1"/>
  <c r="C79" i="7"/>
  <c r="D71" i="7"/>
  <c r="E71" i="7" s="1"/>
  <c r="F71" i="7" s="1"/>
  <c r="C71" i="7"/>
  <c r="A120" i="7"/>
  <c r="E121" i="7" s="1"/>
  <c r="D63" i="7"/>
  <c r="E63" i="7" s="1"/>
  <c r="C63" i="7"/>
  <c r="J64" i="5"/>
  <c r="I64" i="5"/>
  <c r="C91" i="7"/>
  <c r="D91" i="7"/>
  <c r="E91" i="7" s="1"/>
  <c r="F91" i="7" s="1"/>
  <c r="L50" i="6"/>
  <c r="K50" i="6"/>
  <c r="J50" i="6"/>
  <c r="I50" i="6"/>
  <c r="A128" i="7"/>
  <c r="D109" i="7"/>
  <c r="E109" i="7" s="1"/>
  <c r="C109" i="7"/>
  <c r="D80" i="7"/>
  <c r="E80" i="7" s="1"/>
  <c r="F80" i="7" s="1"/>
  <c r="C80" i="7"/>
  <c r="J57" i="6"/>
  <c r="I57" i="6"/>
  <c r="D78" i="7"/>
  <c r="E78" i="7" s="1"/>
  <c r="F78" i="7" s="1"/>
  <c r="C78" i="7"/>
  <c r="D70" i="7"/>
  <c r="E70" i="7" s="1"/>
  <c r="F70" i="7" s="1"/>
  <c r="C70" i="7"/>
  <c r="A119" i="7"/>
  <c r="E120" i="7" s="1"/>
  <c r="D62" i="7"/>
  <c r="E62" i="7" s="1"/>
  <c r="C62" i="7"/>
  <c r="J64" i="6"/>
  <c r="I64" i="6"/>
  <c r="D96" i="7"/>
  <c r="E96" i="7" s="1"/>
  <c r="F96" i="7" s="1"/>
  <c r="C96" i="7"/>
  <c r="I62" i="5"/>
  <c r="J62" i="5"/>
  <c r="D101" i="7"/>
  <c r="E101" i="7" s="1"/>
  <c r="F101" i="7" s="1"/>
  <c r="C101" i="7"/>
  <c r="D97" i="7"/>
  <c r="C97" i="7"/>
  <c r="D85" i="7"/>
  <c r="E85" i="7" s="1"/>
  <c r="F85" i="7" s="1"/>
  <c r="C85" i="7"/>
  <c r="D69" i="7"/>
  <c r="C69" i="7"/>
  <c r="A118" i="7"/>
  <c r="E119" i="7" s="1"/>
  <c r="D61" i="7"/>
  <c r="C61" i="7"/>
  <c r="K48" i="5"/>
  <c r="J48" i="5"/>
  <c r="I48" i="5"/>
  <c r="J57" i="5"/>
  <c r="I57" i="5"/>
  <c r="J42" i="6"/>
  <c r="I42" i="6"/>
  <c r="D93" i="7"/>
  <c r="C93" i="7"/>
  <c r="D75" i="7"/>
  <c r="E75" i="7" s="1"/>
  <c r="F75" i="7" s="1"/>
  <c r="C75" i="7"/>
  <c r="A116" i="7"/>
  <c r="E117" i="7" s="1"/>
  <c r="D59" i="7"/>
  <c r="C59" i="7"/>
  <c r="D98" i="7"/>
  <c r="C98" i="7"/>
  <c r="D72" i="7"/>
  <c r="E72" i="7" s="1"/>
  <c r="F72" i="7" s="1"/>
  <c r="C72" i="7"/>
  <c r="J72" i="5"/>
  <c r="I72" i="5"/>
  <c r="D86" i="7"/>
  <c r="E86" i="7" s="1"/>
  <c r="F86" i="7" s="1"/>
  <c r="C86" i="7"/>
  <c r="D77" i="7"/>
  <c r="C77" i="7"/>
  <c r="D84" i="7"/>
  <c r="E84" i="7" s="1"/>
  <c r="F84" i="7" s="1"/>
  <c r="C84" i="7"/>
  <c r="D76" i="7"/>
  <c r="E76" i="7" s="1"/>
  <c r="F76" i="7" s="1"/>
  <c r="C76" i="7"/>
  <c r="D68" i="7"/>
  <c r="E68" i="7" s="1"/>
  <c r="F68" i="7" s="1"/>
  <c r="C68" i="7"/>
  <c r="A117" i="7"/>
  <c r="E118" i="7" s="1"/>
  <c r="D60" i="7"/>
  <c r="C60" i="7"/>
  <c r="C103" i="7"/>
  <c r="D103" i="7"/>
  <c r="D88" i="7"/>
  <c r="C88" i="7"/>
  <c r="A125" i="7"/>
  <c r="D106" i="7"/>
  <c r="C106" i="7"/>
  <c r="D108" i="7"/>
  <c r="E108" i="7" s="1"/>
  <c r="C108" i="7"/>
  <c r="A127" i="7"/>
  <c r="B129" i="7"/>
  <c r="F110" i="7"/>
  <c r="D100" i="7"/>
  <c r="E100" i="7" s="1"/>
  <c r="F100" i="7" s="1"/>
  <c r="C100" i="7"/>
  <c r="I50" i="5"/>
  <c r="L50" i="5"/>
  <c r="K50" i="5"/>
  <c r="J50" i="5"/>
  <c r="E104" i="7"/>
  <c r="D83" i="7"/>
  <c r="E83" i="7" s="1"/>
  <c r="F83" i="7" s="1"/>
  <c r="C83" i="7"/>
  <c r="D74" i="7"/>
  <c r="C74" i="7"/>
  <c r="C87" i="7"/>
  <c r="D87" i="7"/>
  <c r="J48" i="6"/>
  <c r="I48" i="6"/>
  <c r="K48" i="6"/>
  <c r="D90" i="7"/>
  <c r="E90" i="7" s="1"/>
  <c r="F90" i="7" s="1"/>
  <c r="C90" i="7"/>
  <c r="J62" i="6"/>
  <c r="I62" i="6"/>
  <c r="D92" i="7"/>
  <c r="E92" i="7" s="1"/>
  <c r="F92" i="7" s="1"/>
  <c r="C92" i="7"/>
  <c r="D82" i="7"/>
  <c r="C82" i="7"/>
  <c r="D66" i="7"/>
  <c r="E66" i="7" s="1"/>
  <c r="F66" i="7" s="1"/>
  <c r="C66" i="7"/>
  <c r="K71" i="6"/>
  <c r="J71" i="6"/>
  <c r="I71" i="6"/>
  <c r="D81" i="7"/>
  <c r="E81" i="7" s="1"/>
  <c r="F81" i="7" s="1"/>
  <c r="C81" i="7"/>
  <c r="D73" i="7"/>
  <c r="E73" i="7" s="1"/>
  <c r="F73" i="7" s="1"/>
  <c r="C73" i="7"/>
  <c r="A122" i="7"/>
  <c r="E123" i="7" s="1"/>
  <c r="D65" i="7"/>
  <c r="C65" i="7"/>
  <c r="A126" i="7"/>
  <c r="D107" i="7"/>
  <c r="E107" i="7" s="1"/>
  <c r="C107" i="7"/>
  <c r="I42" i="5"/>
  <c r="J42" i="5"/>
  <c r="D108" i="5" l="1"/>
  <c r="E108" i="5" s="1"/>
  <c r="B122" i="5" s="1"/>
  <c r="D100" i="5"/>
  <c r="E100" i="5" s="1"/>
  <c r="D92" i="5"/>
  <c r="E92" i="5" s="1"/>
  <c r="D84" i="5"/>
  <c r="E84" i="5" s="1"/>
  <c r="B118" i="5" s="1"/>
  <c r="D109" i="5"/>
  <c r="E109" i="5" s="1"/>
  <c r="B123" i="5" s="1"/>
  <c r="D101" i="5"/>
  <c r="E101" i="5" s="1"/>
  <c r="D93" i="5"/>
  <c r="E93" i="5" s="1"/>
  <c r="D85" i="5"/>
  <c r="E85" i="5" s="1"/>
  <c r="B119" i="5" s="1"/>
  <c r="D110" i="5"/>
  <c r="E110" i="5" s="1"/>
  <c r="B124" i="5" s="1"/>
  <c r="D102" i="5"/>
  <c r="E102" i="5" s="1"/>
  <c r="D94" i="5"/>
  <c r="E94" i="5" s="1"/>
  <c r="D86" i="5"/>
  <c r="E86" i="5" s="1"/>
  <c r="D104" i="5"/>
  <c r="E104" i="5" s="1"/>
  <c r="D96" i="5"/>
  <c r="E96" i="5" s="1"/>
  <c r="D88" i="5"/>
  <c r="E88" i="5" s="1"/>
  <c r="D105" i="5"/>
  <c r="E105" i="5" s="1"/>
  <c r="D97" i="5"/>
  <c r="E97" i="5" s="1"/>
  <c r="D89" i="5"/>
  <c r="E89" i="5" s="1"/>
  <c r="D81" i="5"/>
  <c r="E81" i="5" s="1"/>
  <c r="B115" i="5" s="1"/>
  <c r="D106" i="5"/>
  <c r="E106" i="5" s="1"/>
  <c r="B120" i="5" s="1"/>
  <c r="D98" i="5"/>
  <c r="E98" i="5" s="1"/>
  <c r="D90" i="5"/>
  <c r="E90" i="5" s="1"/>
  <c r="D82" i="5"/>
  <c r="E82" i="5" s="1"/>
  <c r="B116" i="5" s="1"/>
  <c r="D107" i="5"/>
  <c r="E107" i="5" s="1"/>
  <c r="B121" i="5" s="1"/>
  <c r="D99" i="5"/>
  <c r="E99" i="5" s="1"/>
  <c r="D91" i="5"/>
  <c r="E91" i="5" s="1"/>
  <c r="D83" i="5"/>
  <c r="E83" i="5" s="1"/>
  <c r="B117" i="5" s="1"/>
  <c r="D95" i="5"/>
  <c r="E95" i="5" s="1"/>
  <c r="D87" i="5"/>
  <c r="E87" i="5" s="1"/>
  <c r="D103" i="5"/>
  <c r="E103" i="5" s="1"/>
  <c r="D112" i="7"/>
  <c r="E59" i="7"/>
  <c r="B121" i="7"/>
  <c r="F122" i="7" s="1"/>
  <c r="F64" i="7"/>
  <c r="E82" i="7"/>
  <c r="F82" i="7" s="1"/>
  <c r="B123" i="7"/>
  <c r="F104" i="7"/>
  <c r="E88" i="7"/>
  <c r="F88" i="7" s="1"/>
  <c r="E69" i="7"/>
  <c r="F69" i="7" s="1"/>
  <c r="B126" i="7"/>
  <c r="F107" i="7"/>
  <c r="E103" i="7"/>
  <c r="F103" i="7" s="1"/>
  <c r="B128" i="7"/>
  <c r="F109" i="7"/>
  <c r="E87" i="7"/>
  <c r="F87" i="7" s="1"/>
  <c r="E102" i="7"/>
  <c r="F102" i="7" s="1"/>
  <c r="E67" i="7"/>
  <c r="F67" i="7" s="1"/>
  <c r="B127" i="7"/>
  <c r="F108" i="7"/>
  <c r="E94" i="7"/>
  <c r="F94" i="7" s="1"/>
  <c r="E65" i="7"/>
  <c r="E60" i="7"/>
  <c r="E93" i="7"/>
  <c r="F93" i="7" s="1"/>
  <c r="E97" i="7"/>
  <c r="F97" i="7" s="1"/>
  <c r="B120" i="7"/>
  <c r="F121" i="7" s="1"/>
  <c r="F63" i="7"/>
  <c r="E99" i="7"/>
  <c r="F99" i="7" s="1"/>
  <c r="E74" i="7"/>
  <c r="F74" i="7" s="1"/>
  <c r="E106" i="7"/>
  <c r="E77" i="7"/>
  <c r="F77" i="7" s="1"/>
  <c r="E98" i="7"/>
  <c r="F98" i="7" s="1"/>
  <c r="D105" i="6"/>
  <c r="E105" i="6" s="1"/>
  <c r="D97" i="6"/>
  <c r="E97" i="6" s="1"/>
  <c r="D89" i="6"/>
  <c r="E89" i="6" s="1"/>
  <c r="D81" i="6"/>
  <c r="E81" i="6" s="1"/>
  <c r="B115" i="6" s="1"/>
  <c r="D106" i="6"/>
  <c r="E106" i="6" s="1"/>
  <c r="B120" i="6" s="1"/>
  <c r="D98" i="6"/>
  <c r="E98" i="6" s="1"/>
  <c r="D90" i="6"/>
  <c r="E90" i="6" s="1"/>
  <c r="D82" i="6"/>
  <c r="E82" i="6" s="1"/>
  <c r="B116" i="6" s="1"/>
  <c r="D107" i="6"/>
  <c r="E107" i="6" s="1"/>
  <c r="B121" i="6" s="1"/>
  <c r="D99" i="6"/>
  <c r="E99" i="6" s="1"/>
  <c r="D91" i="6"/>
  <c r="E91" i="6" s="1"/>
  <c r="D83" i="6"/>
  <c r="E83" i="6" s="1"/>
  <c r="B117" i="6" s="1"/>
  <c r="D108" i="6"/>
  <c r="E108" i="6" s="1"/>
  <c r="B122" i="6" s="1"/>
  <c r="D100" i="6"/>
  <c r="E100" i="6" s="1"/>
  <c r="D92" i="6"/>
  <c r="E92" i="6" s="1"/>
  <c r="D84" i="6"/>
  <c r="E84" i="6" s="1"/>
  <c r="B118" i="6" s="1"/>
  <c r="D109" i="6"/>
  <c r="E109" i="6" s="1"/>
  <c r="B123" i="6" s="1"/>
  <c r="D101" i="6"/>
  <c r="E101" i="6" s="1"/>
  <c r="D93" i="6"/>
  <c r="E93" i="6" s="1"/>
  <c r="D85" i="6"/>
  <c r="E85" i="6" s="1"/>
  <c r="B119" i="6" s="1"/>
  <c r="D110" i="6"/>
  <c r="E110" i="6" s="1"/>
  <c r="B124" i="6" s="1"/>
  <c r="D102" i="6"/>
  <c r="E102" i="6" s="1"/>
  <c r="D94" i="6"/>
  <c r="E94" i="6" s="1"/>
  <c r="D86" i="6"/>
  <c r="E86" i="6" s="1"/>
  <c r="D103" i="6"/>
  <c r="E103" i="6" s="1"/>
  <c r="D95" i="6"/>
  <c r="E95" i="6" s="1"/>
  <c r="D87" i="6"/>
  <c r="E87" i="6" s="1"/>
  <c r="D104" i="6"/>
  <c r="E104" i="6" s="1"/>
  <c r="D96" i="6"/>
  <c r="E96" i="6" s="1"/>
  <c r="D88" i="6"/>
  <c r="E88" i="6" s="1"/>
  <c r="E61" i="7"/>
  <c r="C112" i="7"/>
  <c r="F62" i="7"/>
  <c r="B119" i="7"/>
  <c r="F120" i="7" s="1"/>
  <c r="B116" i="7" l="1"/>
  <c r="F117" i="7" s="1"/>
  <c r="E112" i="7"/>
  <c r="F116" i="7" s="1"/>
  <c r="G116" i="7" s="1"/>
  <c r="F59" i="7"/>
  <c r="G120" i="7"/>
  <c r="G121" i="7"/>
  <c r="B118" i="7"/>
  <c r="F119" i="7" s="1"/>
  <c r="G119" i="7" s="1"/>
  <c r="F61" i="7"/>
  <c r="B117" i="7"/>
  <c r="F118" i="7" s="1"/>
  <c r="G118" i="7" s="1"/>
  <c r="F60" i="7"/>
  <c r="B125" i="7"/>
  <c r="F106" i="7"/>
  <c r="B122" i="7"/>
  <c r="F123" i="7" s="1"/>
  <c r="G123" i="7" s="1"/>
  <c r="F65" i="7"/>
  <c r="G122" i="7"/>
  <c r="F124" i="7" l="1"/>
  <c r="G124" i="7" s="1"/>
  <c r="G117" i="7"/>
</calcChain>
</file>

<file path=xl/sharedStrings.xml><?xml version="1.0" encoding="utf-8"?>
<sst xmlns="http://schemas.openxmlformats.org/spreadsheetml/2006/main" count="1782" uniqueCount="862">
  <si>
    <t>#</t>
  </si>
  <si>
    <t>Metropolitan Statistical Area (MSA)</t>
  </si>
  <si>
    <t>Cumulative
Growth
(2000-2025)</t>
  </si>
  <si>
    <t>CAGR
(2000-2025)
25 years</t>
  </si>
  <si>
    <t>CAGR
(2015-2025)
10 years</t>
  </si>
  <si>
    <t>CAGR
(2020-2025)
5 years</t>
  </si>
  <si>
    <t>CAGR
(2022-2025)
3 years</t>
  </si>
  <si>
    <t>1yr Growth
(2024-2025)</t>
  </si>
  <si>
    <t>Wilmington, NC</t>
  </si>
  <si>
    <t>Atlantic City-Hammonton, NJ</t>
  </si>
  <si>
    <t>Bend, OR</t>
  </si>
  <si>
    <t>Panama City-Panama City Beach, FL *</t>
  </si>
  <si>
    <t>La Crosse-Onalaska, WI-MN *</t>
  </si>
  <si>
    <t>Spartanburg, SC</t>
  </si>
  <si>
    <t>Lakeland-Winter Haven, FL</t>
  </si>
  <si>
    <t>Auburn-Opelika, AL</t>
  </si>
  <si>
    <t>St. George, UT</t>
  </si>
  <si>
    <t>Fresno, CA</t>
  </si>
  <si>
    <t>Reno, NV *</t>
  </si>
  <si>
    <t>Ocala, FL</t>
  </si>
  <si>
    <t>Punta Gorda, FL</t>
  </si>
  <si>
    <t>Provo-Orem-Lehi, UT *</t>
  </si>
  <si>
    <t>Lubbock, TX</t>
  </si>
  <si>
    <t>Cape Coral-Fort Myers, FL</t>
  </si>
  <si>
    <t>Greeley, CO</t>
  </si>
  <si>
    <t>Austin-Round Rock-San Marcos, TX *</t>
  </si>
  <si>
    <t>North Port-Bradenton-Sarasota, FL *</t>
  </si>
  <si>
    <t>Rapid City, SD</t>
  </si>
  <si>
    <t>Boise City, ID *</t>
  </si>
  <si>
    <t>Fayetteville-Springdale-Rogers, AR *</t>
  </si>
  <si>
    <t>Coeur d'Alene, ID</t>
  </si>
  <si>
    <t>Sherman-Denison, TX</t>
  </si>
  <si>
    <t>Huntsville, AL</t>
  </si>
  <si>
    <t>Raleigh-Cary, NC</t>
  </si>
  <si>
    <t>Naples-Marco Island, FL</t>
  </si>
  <si>
    <t>Deltona-Daytona Beach-Ormond Beach, FL</t>
  </si>
  <si>
    <t>Waco, TX</t>
  </si>
  <si>
    <t>Fort Wayne, IN</t>
  </si>
  <si>
    <t>Jacksonville, FL</t>
  </si>
  <si>
    <t>Orlando-Kissimmee-Sanford, FL *</t>
  </si>
  <si>
    <t>Idaho Falls, ID</t>
  </si>
  <si>
    <t>Logan, UT-ID</t>
  </si>
  <si>
    <t>Dallas-Fort Worth-Arlington, TX</t>
  </si>
  <si>
    <t>Houston-Pasadena-The Woodlands, TX *</t>
  </si>
  <si>
    <t>Charleston-North Charleston, SC *</t>
  </si>
  <si>
    <t>Gainesville, GA</t>
  </si>
  <si>
    <t>Hinesville, GA *</t>
  </si>
  <si>
    <t>Knoxville, TN</t>
  </si>
  <si>
    <t>Charlotte-Concord-Gastonia, NC-SC *</t>
  </si>
  <si>
    <t>Palm Bay-Melbourne-Titusville, FL</t>
  </si>
  <si>
    <t>Lake Charles, LA</t>
  </si>
  <si>
    <t>Bowling Green, KY</t>
  </si>
  <si>
    <t>Nashville-Davidson--Murfreesboro--Franklin, TN</t>
  </si>
  <si>
    <t>Clarksville, TN-KY</t>
  </si>
  <si>
    <t>San Antonio-New Braunfels, TX *</t>
  </si>
  <si>
    <t>Missoula, MT</t>
  </si>
  <si>
    <t>Blacksburg-Christiansburg-Radford, VA *</t>
  </si>
  <si>
    <t>Sebastian-Vero Beach-West Vero Corridor, FL *</t>
  </si>
  <si>
    <t>Yuma, AZ</t>
  </si>
  <si>
    <t>Tampa-St. Petersburg-Clearwater, FL</t>
  </si>
  <si>
    <t>Grand Rapids-Wyoming-Kentwood, MI *</t>
  </si>
  <si>
    <t>Louisville/Jefferson County, KY-IN</t>
  </si>
  <si>
    <t>Champaign-Urbana, IL</t>
  </si>
  <si>
    <t>Phoenix-Mesa-Chandler, AZ *</t>
  </si>
  <si>
    <t>Killeen-Temple, TX *</t>
  </si>
  <si>
    <t>Greenville-Anderson-Greer, SC *</t>
  </si>
  <si>
    <t>College Station-Bryan, TX</t>
  </si>
  <si>
    <t>Midland, TX</t>
  </si>
  <si>
    <t>Warner Robins, GA</t>
  </si>
  <si>
    <t>Burlington, NC</t>
  </si>
  <si>
    <t>Fargo, ND-MN</t>
  </si>
  <si>
    <t>Tyler, TX</t>
  </si>
  <si>
    <t>Lake Havasu City-Kingman, AZ</t>
  </si>
  <si>
    <t>Las Vegas-Henderson-North Las Vegas, NV *</t>
  </si>
  <si>
    <t>Birmingham, AL *</t>
  </si>
  <si>
    <t>Savannah, GA</t>
  </si>
  <si>
    <t>Des Moines-West Des Moines, IA</t>
  </si>
  <si>
    <t>Monroe, LA</t>
  </si>
  <si>
    <t>Dover, DE</t>
  </si>
  <si>
    <t>Pensacola-Ferry Pass-Brent, FL</t>
  </si>
  <si>
    <t>Gainesville, FL</t>
  </si>
  <si>
    <t>Corpus Christi, TX</t>
  </si>
  <si>
    <t>Hagerstown-Martinsburg, MD-WV</t>
  </si>
  <si>
    <t>Greenville, NC</t>
  </si>
  <si>
    <t>Kennewick-Richland, WA *</t>
  </si>
  <si>
    <t>Merced, CA</t>
  </si>
  <si>
    <t>Atlanta-Sandy Springs-Roswell, GA *</t>
  </si>
  <si>
    <t>Oklahoma City, OK</t>
  </si>
  <si>
    <t>McAllen-Edinburg-Mission, TX</t>
  </si>
  <si>
    <t>Winchester, VA-WV</t>
  </si>
  <si>
    <t>Stockton-Lodi, CA *</t>
  </si>
  <si>
    <t>Billings, MT</t>
  </si>
  <si>
    <t>Tuscaloosa, AL</t>
  </si>
  <si>
    <t>Columbia, SC</t>
  </si>
  <si>
    <t>Cleveland, TN</t>
  </si>
  <si>
    <t>Las Cruces, NM</t>
  </si>
  <si>
    <t>Miami-Fort Lauderdale-West Palm Beach, FL *</t>
  </si>
  <si>
    <t>Springfield, MO</t>
  </si>
  <si>
    <t>Chattanooga, TN-GA</t>
  </si>
  <si>
    <t>Norwich-New London-Willimantic, CT *</t>
  </si>
  <si>
    <t>Abilene, TX</t>
  </si>
  <si>
    <t>Tulsa, OK</t>
  </si>
  <si>
    <t>Fort Collins-Loveland, CO *</t>
  </si>
  <si>
    <t>Richmond, VA</t>
  </si>
  <si>
    <t>Bismarck, ND</t>
  </si>
  <si>
    <t>Wenatchee-East Wenatchee, WA *</t>
  </si>
  <si>
    <t>Augusta-Richmond County, GA-SC</t>
  </si>
  <si>
    <t>Iowa City, IA</t>
  </si>
  <si>
    <t>Winston-Salem, NC</t>
  </si>
  <si>
    <t>Harrisburg-Carlisle, PA</t>
  </si>
  <si>
    <t>Columbia, MO</t>
  </si>
  <si>
    <t>Madison, WI</t>
  </si>
  <si>
    <t>Jacksonville, NC</t>
  </si>
  <si>
    <t>Columbus, OH</t>
  </si>
  <si>
    <t>Tucson, AZ</t>
  </si>
  <si>
    <t>Spokane-Spokane Valley, WA *</t>
  </si>
  <si>
    <t>Athens-Clarke County, GA</t>
  </si>
  <si>
    <t>Bellingham, WA</t>
  </si>
  <si>
    <t>Corvallis, OR</t>
  </si>
  <si>
    <t>Portland-South Portland, ME *</t>
  </si>
  <si>
    <t>Salt Lake City-Murray, UT *</t>
  </si>
  <si>
    <t>Grand Junction, CO</t>
  </si>
  <si>
    <t>Lewiston-Auburn, ME</t>
  </si>
  <si>
    <t>Florence-Muscle Shoals, AL</t>
  </si>
  <si>
    <t>Johnson City, TN</t>
  </si>
  <si>
    <t>Omaha, NE-IA *</t>
  </si>
  <si>
    <t>Seattle-Tacoma-Bellevue, WA</t>
  </si>
  <si>
    <t>Cleveland, OH *</t>
  </si>
  <si>
    <t>Olympia-Lacey-Tumwater, WA *</t>
  </si>
  <si>
    <t>Tallahassee, FL</t>
  </si>
  <si>
    <t>Indianapolis-Carmel-Greenwood, IN *</t>
  </si>
  <si>
    <t>Ames, IA</t>
  </si>
  <si>
    <t>Colorado Springs, CO</t>
  </si>
  <si>
    <t>Riverside-San Bernardino-Ontario, CA</t>
  </si>
  <si>
    <t>Denver-Aurora-Centennial, CO *</t>
  </si>
  <si>
    <t>Longview-Kelso, WA *</t>
  </si>
  <si>
    <t>Jonesboro, AR</t>
  </si>
  <si>
    <t>Lincoln, NE</t>
  </si>
  <si>
    <t>Lexington-Fayette, KY</t>
  </si>
  <si>
    <t>Odessa, TX</t>
  </si>
  <si>
    <t>York-Hanover, PA</t>
  </si>
  <si>
    <t>Greensboro-High Point, NC</t>
  </si>
  <si>
    <t>Mount Vernon-Anacortes, WA</t>
  </si>
  <si>
    <t>St. Cloud, MN</t>
  </si>
  <si>
    <t>Valdosta, GA</t>
  </si>
  <si>
    <t>Longview, TX</t>
  </si>
  <si>
    <t>Yuba City, CA</t>
  </si>
  <si>
    <t>Columbus, IN</t>
  </si>
  <si>
    <t>Kansas City, MO-KS</t>
  </si>
  <si>
    <t>Little Rock-North Little Rock-Conway, AR</t>
  </si>
  <si>
    <t>Sacramento-Roseville-Folsom, CA *</t>
  </si>
  <si>
    <t>Allentown-Bethlehem-Easton, PA-NJ</t>
  </si>
  <si>
    <t>Brunswick-St. Simons, GA *</t>
  </si>
  <si>
    <t>Rome, GA</t>
  </si>
  <si>
    <t>Charlottesville, VA</t>
  </si>
  <si>
    <t>Bangor, ME</t>
  </si>
  <si>
    <t>Eau Claire, WI</t>
  </si>
  <si>
    <t>Salem, OR</t>
  </si>
  <si>
    <t>Appleton, WI</t>
  </si>
  <si>
    <t>Brownsville-Harlingen, TX</t>
  </si>
  <si>
    <t>Gulfport-Biloxi, MS</t>
  </si>
  <si>
    <t>Dothan, AL</t>
  </si>
  <si>
    <t>Visalia, CA *</t>
  </si>
  <si>
    <t>Lafayette-West Lafayette, IN *</t>
  </si>
  <si>
    <t>Amarillo, TX</t>
  </si>
  <si>
    <t>Reading, PA</t>
  </si>
  <si>
    <t>Lawrence, KS</t>
  </si>
  <si>
    <t>Santa Fe, NM</t>
  </si>
  <si>
    <t>Rochester, MN</t>
  </si>
  <si>
    <t>Wichita, KS</t>
  </si>
  <si>
    <t>Harrisonburg, VA</t>
  </si>
  <si>
    <t>Pittsburgh, PA</t>
  </si>
  <si>
    <t>Cincinnati, OH-KY-IN *</t>
  </si>
  <si>
    <t>Bremerton-Silverdale-Port Orchard, WA *</t>
  </si>
  <si>
    <t>Decatur, AL</t>
  </si>
  <si>
    <t>Green Bay, WI</t>
  </si>
  <si>
    <t>Minneapolis-St. Paul-Bloomington, MN-WI</t>
  </si>
  <si>
    <t>Laredo, TX</t>
  </si>
  <si>
    <t>Hickory-Lenoir-Morganton, NC</t>
  </si>
  <si>
    <t>Anchorage, AK</t>
  </si>
  <si>
    <t>Barnstable Town, MA</t>
  </si>
  <si>
    <t>Dalton, GA</t>
  </si>
  <si>
    <t>Morgantown, WV</t>
  </si>
  <si>
    <t>Rocky Mount, NC</t>
  </si>
  <si>
    <t>Goldsboro, NC</t>
  </si>
  <si>
    <t>Burlington-South Burlington, VT</t>
  </si>
  <si>
    <t>Kingsport-Bristol, TN-VA *</t>
  </si>
  <si>
    <t>Mankato, MN *</t>
  </si>
  <si>
    <t>Lancaster, PA</t>
  </si>
  <si>
    <t>Manchester-Nashua, NH</t>
  </si>
  <si>
    <t>Jackson, TN</t>
  </si>
  <si>
    <t>Lewiston, ID-WA</t>
  </si>
  <si>
    <t>Lynchburg, VA</t>
  </si>
  <si>
    <t>Boston-Cambridge-Newton, MA-NH *</t>
  </si>
  <si>
    <t>Cheyenne, WY</t>
  </si>
  <si>
    <t>El Paso, TX</t>
  </si>
  <si>
    <t>Bakersfield-Delano, CA *</t>
  </si>
  <si>
    <t>Providence-Warwick, RI-MA *</t>
  </si>
  <si>
    <t>Macon-Bibb County, GA *</t>
  </si>
  <si>
    <t>Lebanon, PA</t>
  </si>
  <si>
    <t>Albany-Schenectady-Troy, NY</t>
  </si>
  <si>
    <t>Cape Girardeau, MO-IL *</t>
  </si>
  <si>
    <t>Jackson, MS</t>
  </si>
  <si>
    <t>Huntington-Ashland, WV-KY-OH</t>
  </si>
  <si>
    <t>Baton Rouge, LA</t>
  </si>
  <si>
    <t>Pueblo, CO</t>
  </si>
  <si>
    <t>Philadelphia-Camden-Wilmington, PA-NJ-DE-MD</t>
  </si>
  <si>
    <t>Hanford-Corcoran, CA</t>
  </si>
  <si>
    <t>Bridgeport-Stamford-Danbury, CT *</t>
  </si>
  <si>
    <t>Portland-Vancouver-Hillsboro, OR-WA *</t>
  </si>
  <si>
    <t>Casper, WY</t>
  </si>
  <si>
    <t>Trenton-Princeton, NJ *</t>
  </si>
  <si>
    <t>Wichita Falls, TX</t>
  </si>
  <si>
    <t>Albuquerque, NM</t>
  </si>
  <si>
    <t>Manhattan, KS</t>
  </si>
  <si>
    <t>Washington-Arlington-Alexandria, DC-VA-MD-WV</t>
  </si>
  <si>
    <t>Kalamazoo-Portage, MI</t>
  </si>
  <si>
    <t>Scranton--Wilkes-Barre, PA</t>
  </si>
  <si>
    <t>Muskegon-Norton Shores, MI *</t>
  </si>
  <si>
    <t>Janesville-Beloit, WI *</t>
  </si>
  <si>
    <t>Monroe, MI</t>
  </si>
  <si>
    <t>El Centro, CA</t>
  </si>
  <si>
    <t>Dayton-Kettering-Beavercreek, OH *</t>
  </si>
  <si>
    <t>Cedar Rapids, IA</t>
  </si>
  <si>
    <t>Yakima, WA</t>
  </si>
  <si>
    <t>Waterloo-Cedar Falls, IA</t>
  </si>
  <si>
    <t>Modesto, CA</t>
  </si>
  <si>
    <t>Oshkosh-Neenah, WI</t>
  </si>
  <si>
    <t>Kingston, NY</t>
  </si>
  <si>
    <t>Kokomo, IN</t>
  </si>
  <si>
    <t>Victoria, TX</t>
  </si>
  <si>
    <t>Montgomery, AL</t>
  </si>
  <si>
    <t>Bloomington, IL *</t>
  </si>
  <si>
    <t>Muncie, IN</t>
  </si>
  <si>
    <t>State College, PA</t>
  </si>
  <si>
    <t>Bloomington, IN</t>
  </si>
  <si>
    <t>Baltimore-Columbia-Towson, MD *</t>
  </si>
  <si>
    <t>Jefferson City, MO</t>
  </si>
  <si>
    <t>Sheboygan, WI</t>
  </si>
  <si>
    <t>Vallejo, CA *</t>
  </si>
  <si>
    <t>Racine-Mount Pleasant, WI *</t>
  </si>
  <si>
    <t>Great Falls, MT</t>
  </si>
  <si>
    <t>Vineland, NJ *</t>
  </si>
  <si>
    <t>Beaumont-Port Arthur, TX</t>
  </si>
  <si>
    <t>Roanoke, VA</t>
  </si>
  <si>
    <t>Dubuque, IA</t>
  </si>
  <si>
    <t>Boulder, CO</t>
  </si>
  <si>
    <t>Memphis, TN-MS-AR</t>
  </si>
  <si>
    <t>Ann Arbor, MI</t>
  </si>
  <si>
    <t>Elkhart-Goshen, IN</t>
  </si>
  <si>
    <t>South Bend-Mishawaka, IN-MI</t>
  </si>
  <si>
    <t>Lawton, OK</t>
  </si>
  <si>
    <t>Detroit-Warren-Dearborn, MI *</t>
  </si>
  <si>
    <t>Fond du Lac, WI</t>
  </si>
  <si>
    <t>Virginia Beach-Chesapeake-Norfolk, VA-NC *</t>
  </si>
  <si>
    <t>Eugene-Springfield, OR</t>
  </si>
  <si>
    <t>Hot Springs, AR</t>
  </si>
  <si>
    <t>San Diego-Chula Vista-Carlsbad, CA *</t>
  </si>
  <si>
    <t>Milwaukee-Waukesha, WI *</t>
  </si>
  <si>
    <t>Mansfield, OH</t>
  </si>
  <si>
    <t>Florence, SC</t>
  </si>
  <si>
    <t>Gadsden, AL</t>
  </si>
  <si>
    <t>Akron, OH</t>
  </si>
  <si>
    <t>Anniston-Oxford, AL</t>
  </si>
  <si>
    <t>St. Louis, MO-IL</t>
  </si>
  <si>
    <t>San Luis Obispo-Paso Robles, CA</t>
  </si>
  <si>
    <t>Carson City, NV</t>
  </si>
  <si>
    <t>Pittsfield, MA</t>
  </si>
  <si>
    <t>Canton-Massillon, OH</t>
  </si>
  <si>
    <t>Grand Forks, ND-MN</t>
  </si>
  <si>
    <t>Ithaca, NY</t>
  </si>
  <si>
    <t>Medford, OR</t>
  </si>
  <si>
    <t>Battle Creek, MI</t>
  </si>
  <si>
    <t>Buffalo-Cheektowaga, NY *</t>
  </si>
  <si>
    <t>Topeka, KS</t>
  </si>
  <si>
    <t>Flagstaff, AZ</t>
  </si>
  <si>
    <t>Jackson, MI</t>
  </si>
  <si>
    <t>San Jose-Sunnyvale-Santa Clara, CA</t>
  </si>
  <si>
    <t>San Angelo, TX</t>
  </si>
  <si>
    <t>Redding, CA</t>
  </si>
  <si>
    <t>Rockford, IL</t>
  </si>
  <si>
    <t>Salinas, CA</t>
  </si>
  <si>
    <t>Davenport-Moline-Rock Island, IA-IL</t>
  </si>
  <si>
    <t>Springfield, OH</t>
  </si>
  <si>
    <t>Columbus, GA-AL</t>
  </si>
  <si>
    <t>New York-Newark-Jersey City, NY-NJ *</t>
  </si>
  <si>
    <t>Williamsport, PA</t>
  </si>
  <si>
    <t>Michigan City-La Porte, IN</t>
  </si>
  <si>
    <t>Santa Rosa-Petaluma, CA</t>
  </si>
  <si>
    <t>Flint, MI</t>
  </si>
  <si>
    <t>Niles, MI *</t>
  </si>
  <si>
    <t>Syracuse, NY</t>
  </si>
  <si>
    <t>Oxnard-Thousand Oaks-Ventura, CA</t>
  </si>
  <si>
    <t>Farmington, NM</t>
  </si>
  <si>
    <t>Erie, PA</t>
  </si>
  <si>
    <t>Springfield, IL</t>
  </si>
  <si>
    <t>Binghamton, NY</t>
  </si>
  <si>
    <t>Bay City, MI</t>
  </si>
  <si>
    <t>Saginaw, MI *</t>
  </si>
  <si>
    <t>Lima, OH</t>
  </si>
  <si>
    <t>Utica-Rome, NY</t>
  </si>
  <si>
    <t>Kankakee, IL *</t>
  </si>
  <si>
    <t>Glens Falls, NY</t>
  </si>
  <si>
    <t>Fairbanks-College, AK *</t>
  </si>
  <si>
    <t>Urban Honolulu, HI *</t>
  </si>
  <si>
    <t>Sioux City, IA-NE-SD</t>
  </si>
  <si>
    <t>Chicago-Naperville-Elgin, IL-IN *</t>
  </si>
  <si>
    <t>Los Angeles-Long Beach-Anaheim, CA *</t>
  </si>
  <si>
    <t>St. Joseph, MO-KS</t>
  </si>
  <si>
    <t>San Francisco-Oakland-Fremont, CA *</t>
  </si>
  <si>
    <t>Altoona, PA</t>
  </si>
  <si>
    <t>Albany, GA</t>
  </si>
  <si>
    <t>Ogden, UT *</t>
  </si>
  <si>
    <t>Johnstown, PA</t>
  </si>
  <si>
    <t>Shreveport-Bossier City, LA</t>
  </si>
  <si>
    <t>Rochester, NY</t>
  </si>
  <si>
    <t>Alexandria, LA</t>
  </si>
  <si>
    <t>Pocatello, ID</t>
  </si>
  <si>
    <t>Duluth, MN-WI</t>
  </si>
  <si>
    <t>Weirton-Steubenville, WV-OH</t>
  </si>
  <si>
    <t>Chico, CA</t>
  </si>
  <si>
    <t>Durham-Chapel Hill, NC</t>
  </si>
  <si>
    <t>Decatur, IL</t>
  </si>
  <si>
    <t>Hartford-West Hartford-East Hartford, CT *</t>
  </si>
  <si>
    <t>Santa Cruz-Watsonville, CA</t>
  </si>
  <si>
    <t>Wheeling, WV-OH</t>
  </si>
  <si>
    <t>Houma-Bayou Cane-Thibodaux, LA *</t>
  </si>
  <si>
    <t>Elmira, NY</t>
  </si>
  <si>
    <t>Mobile, AL</t>
  </si>
  <si>
    <t>Napa, CA</t>
  </si>
  <si>
    <t>Fort Smith, AR-OK</t>
  </si>
  <si>
    <t>Owensboro, KY</t>
  </si>
  <si>
    <t>Toledo, OH</t>
  </si>
  <si>
    <t>Hattiesburg, MS</t>
  </si>
  <si>
    <t>Terre Haute, IN</t>
  </si>
  <si>
    <t>Asheville, NC</t>
  </si>
  <si>
    <t>Worcester, MA *</t>
  </si>
  <si>
    <t>Peoria, IL</t>
  </si>
  <si>
    <t>Morristown, TN</t>
  </si>
  <si>
    <t>Lansing-East Lansing, MI</t>
  </si>
  <si>
    <t>Lafayette, LA</t>
  </si>
  <si>
    <t>Wausau, WI *</t>
  </si>
  <si>
    <t>Elizabethtown, KY *</t>
  </si>
  <si>
    <t>Charleston, WV</t>
  </si>
  <si>
    <t>Sumter, SC</t>
  </si>
  <si>
    <t>New Orleans-Metairie, LA *</t>
  </si>
  <si>
    <t>Fayetteville, NC</t>
  </si>
  <si>
    <t>New Haven, CT *</t>
  </si>
  <si>
    <t>Springfield, MA</t>
  </si>
  <si>
    <t>Top 10 MSAs by 1-Year Growth (2024–2025)</t>
  </si>
  <si>
    <t>MSA</t>
  </si>
  <si>
    <t>1yr Growth</t>
  </si>
  <si>
    <t>Boise City (ID)</t>
  </si>
  <si>
    <t>Raleigh-Cary (NC)</t>
  </si>
  <si>
    <t>Fayetteville-Springdale-Rogers (AR)</t>
  </si>
  <si>
    <t>St. George (UT)</t>
  </si>
  <si>
    <t>Wilmington (NC)</t>
  </si>
  <si>
    <t>Huntsville (AL)</t>
  </si>
  <si>
    <t>Punta Gorda (FL)</t>
  </si>
  <si>
    <t>Lakeland-Winter Haven (FL)</t>
  </si>
  <si>
    <t>Spartanburg (SC)</t>
  </si>
  <si>
    <t>Ocala (FL)</t>
  </si>
  <si>
    <t>Bottom 10 MSAs by 1-Year Growth (2024–2025)</t>
  </si>
  <si>
    <t>Santa Cruz-Watsonville (CA)</t>
  </si>
  <si>
    <t>El Centro (CA)</t>
  </si>
  <si>
    <t>Johnstown (PA)</t>
  </si>
  <si>
    <t>State College (PA)</t>
  </si>
  <si>
    <t>Charleston (WV)</t>
  </si>
  <si>
    <t>Fairbanks-College (AK)</t>
  </si>
  <si>
    <t>Wheeling (WV-OH)</t>
  </si>
  <si>
    <t>Decatur (IL)</t>
  </si>
  <si>
    <t>Decatur (AL)</t>
  </si>
  <si>
    <t>Pittsfield (MA)</t>
  </si>
  <si>
    <t>Springfield (IL)</t>
  </si>
  <si>
    <t>Houston-Pasadena-The Woodlands (TX)</t>
  </si>
  <si>
    <t>Charleston-North Charleston (SC)</t>
  </si>
  <si>
    <t>Charlotte-Concord-Gastonia (NC-SC)</t>
  </si>
  <si>
    <t>Provo-Orem-Lehi (UT)</t>
  </si>
  <si>
    <t>Austin-Round Rock-San Marcos (TX)</t>
  </si>
  <si>
    <t>Los Angeles-Long Beach-Anaheim (CA)</t>
  </si>
  <si>
    <t>Memphis (TN-MS-AR)</t>
  </si>
  <si>
    <t>Oxnard-Thousand Oaks-Ventura (CA)</t>
  </si>
  <si>
    <t>New Orleans-Metairie (LA)</t>
  </si>
  <si>
    <t>El Paso (TX)</t>
  </si>
  <si>
    <t>Syracuse (NY)</t>
  </si>
  <si>
    <t>San Diego-Chula Vista-Carlsbad (CA)</t>
  </si>
  <si>
    <t>Urban Honolulu (HI)</t>
  </si>
  <si>
    <t>Miami-Fort Lauderdale-West Palm B.. (FL)</t>
  </si>
  <si>
    <t>Buffalo-Cheektowaga (NY)</t>
  </si>
  <si>
    <t>Cleveland (OH)</t>
  </si>
  <si>
    <t>Jacksonville (FL)</t>
  </si>
  <si>
    <t>Orlando-Kissimmee-Sanford (FL)</t>
  </si>
  <si>
    <t>San Antonio-New Braunfels (TX)</t>
  </si>
  <si>
    <t>Dallas-Fort Worth-Arlington (TX)</t>
  </si>
  <si>
    <t>Nashville-Davidson--Murfreesboro-.. (TN)</t>
  </si>
  <si>
    <t>Pittsburgh (PA)</t>
  </si>
  <si>
    <t>St. Louis (MO-IL)</t>
  </si>
  <si>
    <t>Tucson (AZ)</t>
  </si>
  <si>
    <t>San Francisco-Oakland-Fremont (CA)</t>
  </si>
  <si>
    <t>Baltimore-Columbia-Towson (MD)</t>
  </si>
  <si>
    <t xml:space="preserve">b </t>
  </si>
  <si>
    <t>MSA State Point Allocation</t>
  </si>
  <si>
    <t>State 1</t>
  </si>
  <si>
    <t>State 2</t>
  </si>
  <si>
    <t>State 3</t>
  </si>
  <si>
    <t>State 4</t>
  </si>
  <si>
    <t># States</t>
  </si>
  <si>
    <t>Pts/State</t>
  </si>
  <si>
    <t>Growth Rank
(5yr CAGR)</t>
  </si>
  <si>
    <t>Adj Rank Pts
State 1</t>
  </si>
  <si>
    <t>Adj Rank Pts
State 2</t>
  </si>
  <si>
    <t>Adj Rank Pts
State 3</t>
  </si>
  <si>
    <t>Adj Rank Pts
State 4</t>
  </si>
  <si>
    <t>New York-Newark-Jersey City, NY-NJ</t>
  </si>
  <si>
    <t>NY</t>
  </si>
  <si>
    <t>NJ</t>
  </si>
  <si>
    <t>Los Angeles-Long Beach-Anaheim, CA</t>
  </si>
  <si>
    <t>CA</t>
  </si>
  <si>
    <t>Chicago-Naperville-Elgin, IL-IN</t>
  </si>
  <si>
    <t>IL</t>
  </si>
  <si>
    <t>IN</t>
  </si>
  <si>
    <t>TX</t>
  </si>
  <si>
    <t>Houston-Pasadena-The Woodlands, TX</t>
  </si>
  <si>
    <t>Miami-Fort Lauderdale-West Palm Beach, FL</t>
  </si>
  <si>
    <t>FL</t>
  </si>
  <si>
    <t>VA</t>
  </si>
  <si>
    <t>MD</t>
  </si>
  <si>
    <t>WV</t>
  </si>
  <si>
    <t>Atlanta-Sandy Springs-Roswell, GA</t>
  </si>
  <si>
    <t>GA</t>
  </si>
  <si>
    <t>PA</t>
  </si>
  <si>
    <t>DE</t>
  </si>
  <si>
    <t>Phoenix-Mesa-Chandler, AZ</t>
  </si>
  <si>
    <t>AZ</t>
  </si>
  <si>
    <t>Boston-Cambridge-Newton, MA-NH</t>
  </si>
  <si>
    <t>MA</t>
  </si>
  <si>
    <t>NH</t>
  </si>
  <si>
    <t>San Francisco-Oakland-Fremont, CA</t>
  </si>
  <si>
    <t>Detroit-Warren-Dearborn, MI</t>
  </si>
  <si>
    <t>MI</t>
  </si>
  <si>
    <t>WA</t>
  </si>
  <si>
    <t>MN</t>
  </si>
  <si>
    <t>WI</t>
  </si>
  <si>
    <t>San Diego-Chula Vista-Carlsbad, CA</t>
  </si>
  <si>
    <t>Denver-Aurora-Centennial, CO</t>
  </si>
  <si>
    <t>CO</t>
  </si>
  <si>
    <t>Orlando-Kissimmee-Sanford, FL</t>
  </si>
  <si>
    <t>Charlotte-Concord-Gastonia, NC-SC</t>
  </si>
  <si>
    <t>NC</t>
  </si>
  <si>
    <t>SC</t>
  </si>
  <si>
    <t>Baltimore-Columbia-Towson, MD</t>
  </si>
  <si>
    <t>MO</t>
  </si>
  <si>
    <t>San Antonio-New Braunfels, TX</t>
  </si>
  <si>
    <t>Austin-Round Rock-San Marcos, TX</t>
  </si>
  <si>
    <t>Portland-Vancouver-Hillsboro, OR-WA</t>
  </si>
  <si>
    <t>OR</t>
  </si>
  <si>
    <t>Sacramento-Roseville-Folsom, CA</t>
  </si>
  <si>
    <t>Las Vegas-Henderson-North Las Vegas, NV</t>
  </si>
  <si>
    <t>NV</t>
  </si>
  <si>
    <t>Cincinnati, OH-KY-IN</t>
  </si>
  <si>
    <t>OH</t>
  </si>
  <si>
    <t>KY</t>
  </si>
  <si>
    <t>KS</t>
  </si>
  <si>
    <t>Indianapolis-Carmel-Greenwood, IN</t>
  </si>
  <si>
    <t>Cleveland, OH</t>
  </si>
  <si>
    <t>TN</t>
  </si>
  <si>
    <t>State Summary (Ranked by Growth Quotient)</t>
  </si>
  <si>
    <t>Rank</t>
  </si>
  <si>
    <t>State</t>
  </si>
  <si>
    <t>Appearance
Points</t>
  </si>
  <si>
    <t>Adj Rank
Points</t>
  </si>
  <si>
    <t>Growth Quotient
(Avg Rank)</t>
  </si>
  <si>
    <t>Growth Quotient: Top 5 &amp; Bottom 5 States</t>
  </si>
  <si>
    <t>Growth Quotient</t>
  </si>
  <si>
    <t>Seattle-Tacoma-Bellevue (WA)</t>
  </si>
  <si>
    <t>Phoenix-Mesa-Chandler (AZ)</t>
  </si>
  <si>
    <t>New York-Newark-Jersey City (NY-NJ)</t>
  </si>
  <si>
    <t>Boston-Cambridge-Newton (MA-NH)</t>
  </si>
  <si>
    <t>Chicago-Naperville-Elgin (IL-IN)</t>
  </si>
  <si>
    <t>Growth Rank
(1yr Growth)</t>
  </si>
  <si>
    <t>California</t>
  </si>
  <si>
    <t>Texas</t>
  </si>
  <si>
    <t>Florida</t>
  </si>
  <si>
    <t>New York</t>
  </si>
  <si>
    <t>Pennsylvania</t>
  </si>
  <si>
    <t>Illinois</t>
  </si>
  <si>
    <t>Ohio</t>
  </si>
  <si>
    <t>Georgia</t>
  </si>
  <si>
    <t>North Carolina</t>
  </si>
  <si>
    <t>Michigan</t>
  </si>
  <si>
    <t>New Jersey</t>
  </si>
  <si>
    <t>Virginia</t>
  </si>
  <si>
    <t>Washington</t>
  </si>
  <si>
    <t>Arizona</t>
  </si>
  <si>
    <t>Tennessee</t>
  </si>
  <si>
    <t>Massachusetts</t>
  </si>
  <si>
    <t>Indiana</t>
  </si>
  <si>
    <t>Missouri</t>
  </si>
  <si>
    <t>Maryland</t>
  </si>
  <si>
    <t>Colorado</t>
  </si>
  <si>
    <t>Wisconsin</t>
  </si>
  <si>
    <t>Minnesota</t>
  </si>
  <si>
    <t>South Carolina</t>
  </si>
  <si>
    <t>Alabama</t>
  </si>
  <si>
    <t>Louisiana</t>
  </si>
  <si>
    <t>Kentucky</t>
  </si>
  <si>
    <t>Oregon</t>
  </si>
  <si>
    <t>Oklahoma</t>
  </si>
  <si>
    <t>Connecticut</t>
  </si>
  <si>
    <t>Utah</t>
  </si>
  <si>
    <t>Nevada</t>
  </si>
  <si>
    <t>Iowa</t>
  </si>
  <si>
    <t>Puerto Rico</t>
  </si>
  <si>
    <t>Arkansas</t>
  </si>
  <si>
    <t>Kansas</t>
  </si>
  <si>
    <t>Mississippi</t>
  </si>
  <si>
    <t>New Mexico</t>
  </si>
  <si>
    <t>Idaho</t>
  </si>
  <si>
    <t>Nebraska</t>
  </si>
  <si>
    <t>West Virginia</t>
  </si>
  <si>
    <t>Hawaii</t>
  </si>
  <si>
    <t>New Hampshire</t>
  </si>
  <si>
    <t>Maine</t>
  </si>
  <si>
    <t>Montana</t>
  </si>
  <si>
    <t>Rhode Island</t>
  </si>
  <si>
    <t>Delaware</t>
  </si>
  <si>
    <t>South Dakota</t>
  </si>
  <si>
    <t>North Dakota</t>
  </si>
  <si>
    <t>Alaska</t>
  </si>
  <si>
    <t>District of Columbia</t>
  </si>
  <si>
    <t>Vermont</t>
  </si>
  <si>
    <t>Wyoming</t>
  </si>
  <si>
    <t>USA</t>
  </si>
  <si>
    <t>Net Population Growth by State: 2020–2025 (Ranked)</t>
  </si>
  <si>
    <t>2020 Pop</t>
  </si>
  <si>
    <t>2025 Pop</t>
  </si>
  <si>
    <t>Net Growth</t>
  </si>
  <si>
    <t>% Growth</t>
  </si>
  <si>
    <t>State
(by Pop Rank)</t>
  </si>
  <si>
    <t>Net Growth
2020–2025</t>
  </si>
  <si>
    <t>Total</t>
  </si>
  <si>
    <t>Net Population Growth 2020–2025: Top 7 &amp; Bottom 7 States</t>
  </si>
  <si>
    <t>% of Total
US Pop Growth</t>
  </si>
  <si>
    <t>Total US</t>
  </si>
  <si>
    <t>Total Top 7</t>
  </si>
  <si>
    <t>CRE42 — All U.S. MSA Population Data (2000–2024): Sources &amp; Methodology</t>
  </si>
  <si>
    <t>CRE42 — U.S. State Population Data (2000–2025): Sources &amp; Methodology</t>
  </si>
  <si>
    <t>DATA SOURCES</t>
  </si>
  <si>
    <t>• 2000–2009: U.S. Census Bureau, Vintage 2009 Population Estimates for Metropolitan Statistical Areas</t>
  </si>
  <si>
    <t>• 2000–2009: U.S. Census Bureau, Intercensal Estimates of the Resident Population for States</t>
  </si>
  <si>
    <t xml:space="preserve">    File: cbsa-est2009-01.xls (Table 1: Annual Estimates, April 1, 2000 to July 1, 2009)</t>
  </si>
  <si>
    <t xml:space="preserve">    File: st-est00int-01.xls</t>
  </si>
  <si>
    <t xml:space="preserve">    Download: census.gov/programs-surveys/popest/tables/2000-2009/metro/totals/</t>
  </si>
  <si>
    <t xml:space="preserve">    Download: census.gov/data/tables/time-series/demo/popest/intercensal-2000-2010-state.html</t>
  </si>
  <si>
    <t xml:space="preserve">    OMB definitions: November 2008 (based on 2000 Census geography)</t>
  </si>
  <si>
    <t>• 2010–2019: U.S. Census Bureau, Vintage 2020 Population Estimates for States</t>
  </si>
  <si>
    <t>• 2010–2019: U.S. Census Bureau, Intercensal Population Estimates for Metropolitan Statistical Areas</t>
  </si>
  <si>
    <t xml:space="preserve">    File: NST-EST2020.xlsx (Annual Estimates, April 1, 2010 to July 1, 2020)</t>
  </si>
  <si>
    <t xml:space="preserve">    File: cbsa-met-est2020int-pop.xlsx (April 1, 2010 to April 1, 2020)</t>
  </si>
  <si>
    <t xml:space="preserve">    Download: census.gov/data/tables/time-series/demo/popest/2020s-state-total.html</t>
  </si>
  <si>
    <t xml:space="preserve">    Download: census.gov/data/datasets/time-series/demo/popest/intercensal-2010-2020-metro.html</t>
  </si>
  <si>
    <t xml:space="preserve">    OMB definitions: 2020 (based on 2010 and 2020 Census geography)</t>
  </si>
  <si>
    <t>• 2020–2025: U.S. Census Bureau, Vintage 2025 Population Estimates for States</t>
  </si>
  <si>
    <t xml:space="preserve">    Released: November 2024</t>
  </si>
  <si>
    <t xml:space="preserve">    File: NST-EST2025-POP.xlsx (Annual Estimates, April 1, 2020 to July 1, 2025)</t>
  </si>
  <si>
    <t>• 2020–2024: U.S. Census Bureau, Vintage 2024 Population Estimates for Metropolitan Statistical Areas</t>
  </si>
  <si>
    <t xml:space="preserve">    Released: January 2026</t>
  </si>
  <si>
    <t xml:space="preserve">    File: cbsa-met-est2024-pop.xlsx (April 1, 2020 to July 1, 2024)</t>
  </si>
  <si>
    <t xml:space="preserve">    Download: census.gov/programs-surveys/metro-micro/data/tables.html</t>
  </si>
  <si>
    <t>METHODOLOGY</t>
  </si>
  <si>
    <t xml:space="preserve">    OMB definitions: July 2023 (based on 2020 Census geography)</t>
  </si>
  <si>
    <t>• All figures are July 1 estimates (Census Population Estimates Program standard reference date).</t>
  </si>
  <si>
    <t xml:space="preserve">    Released: March 2025</t>
  </si>
  <si>
    <t>• States have fixed boundaries — no geographic comparability issues across vintages.</t>
  </si>
  <si>
    <t>• The 2000–2009 intercensal estimates were benchmarked to 2000 and 2010 Census counts.</t>
  </si>
  <si>
    <t>IMPORTANT: MSA BOUNDARY CHANGES</t>
  </si>
  <si>
    <t>• The 2010–2019 Vintage 2020 estimates were produced before the 2020 Census results were known.</t>
  </si>
  <si>
    <t>MSAs marked with an asterisk (*) in the data tab had material boundary (county composition) changes</t>
  </si>
  <si>
    <t xml:space="preserve">  The 2010-2020 state intercensals (re-benchmarked) should replace these when available.</t>
  </si>
  <si>
    <t>between the 2000-era and 2010/2020-era OMB definitions. Growth rates spanning the 2000–2009/2010–2019</t>
  </si>
  <si>
    <t>• 50 states + District of Columbia + Puerto Rico included.</t>
  </si>
  <si>
    <t>boundary may overstate or understate organic population growth for these areas. The most significant</t>
  </si>
  <si>
    <t>boundary changes among the top 100 MSAs include:</t>
  </si>
  <si>
    <t>CALCULATED COLUMNS</t>
  </si>
  <si>
    <t>• Cumulative Growth: (2025 - 2000) / 2000</t>
  </si>
  <si>
    <t xml:space="preserve">  • New York-Newark-Jersey City, NY-NJ</t>
  </si>
  <si>
    <t>• CAGR (25yr): (2025/2000)^(1/25) - 1</t>
  </si>
  <si>
    <t xml:space="preserve">      2000s definition: New York-Northern New Jersey-Long Island, NY-NJ-PA</t>
  </si>
  <si>
    <t>• CAGR (10yr): (2025/2015)^(1/10) - 1</t>
  </si>
  <si>
    <t xml:space="preserve">      2010s definition: New York-Newark-Jersey City, NY-NJ-PA</t>
  </si>
  <si>
    <t>• CAGR (5yr): (2025/2020)^(1/5) - 1</t>
  </si>
  <si>
    <t>• CAGR (3yr): (2025/2022)^(1/3) - 1</t>
  </si>
  <si>
    <t xml:space="preserve">  • Los Angeles-Long Beach-Anaheim, CA</t>
  </si>
  <si>
    <t>• 1yr Growth: (2025 - 2024) / 2024</t>
  </si>
  <si>
    <t xml:space="preserve">      2000s definition: Los Angeles-Long Beach-Santa Ana, CA</t>
  </si>
  <si>
    <t xml:space="preserve">      2010s definition: Los Angeles-Long Beach-Anaheim, CA</t>
  </si>
  <si>
    <t>Prepared for CRE42.com — MIT Center for Real Estate (Course 11.S969)</t>
  </si>
  <si>
    <t>Compiled: March 2026</t>
  </si>
  <si>
    <t xml:space="preserve">  • Chicago-Naperville-Elgin, IL-IN</t>
  </si>
  <si>
    <t xml:space="preserve">      2000s definition: Chicago-Naperville-Joliet, IL-IN-WI</t>
  </si>
  <si>
    <t xml:space="preserve">      2010s definition: Chicago-Naperville-Elgin, IL-IN-WI</t>
  </si>
  <si>
    <t xml:space="preserve">  • Houston-Pasadena-The Woodlands, TX</t>
  </si>
  <si>
    <t xml:space="preserve">      2000s definition: Houston-Sugar Land-Baytown, TX</t>
  </si>
  <si>
    <t xml:space="preserve">      2010s definition: Houston-The Woodlands-Sugar Land, TX</t>
  </si>
  <si>
    <t xml:space="preserve">  • Miami-Fort Lauderdale-West Palm Beach, FL</t>
  </si>
  <si>
    <t xml:space="preserve">      2000s definition: Miami-Fort Lauderdale-Pompano Beach, FL</t>
  </si>
  <si>
    <t xml:space="preserve">      2010s definition: Miami-Fort Lauderdale-Pompano Beach, FL</t>
  </si>
  <si>
    <t xml:space="preserve">  • Atlanta-Sandy Springs-Roswell, GA</t>
  </si>
  <si>
    <t xml:space="preserve">      2000s definition: Atlanta-Sandy Springs-Marietta, GA</t>
  </si>
  <si>
    <t xml:space="preserve">      2010s definition: Atlanta-Sandy Springs-Alpharetta, GA</t>
  </si>
  <si>
    <t xml:space="preserve">  • Phoenix-Mesa-Chandler, AZ</t>
  </si>
  <si>
    <t xml:space="preserve">      2000s definition: Phoenix-Mesa-Scottsdale, AZ</t>
  </si>
  <si>
    <t xml:space="preserve">      2010s definition: Phoenix-Mesa-Chandler, AZ</t>
  </si>
  <si>
    <t xml:space="preserve">  • Boston-Cambridge-Newton, MA-NH</t>
  </si>
  <si>
    <t xml:space="preserve">      2000s definition: Boston-Cambridge-Quincy, MA-NH</t>
  </si>
  <si>
    <t xml:space="preserve">      2010s definition: Boston-Cambridge-Newton, MA-NH</t>
  </si>
  <si>
    <t xml:space="preserve">  • San Francisco-Oakland-Fremont, CA</t>
  </si>
  <si>
    <t xml:space="preserve">      2000s definition: San Francisco-Oakland-Fremont, CA</t>
  </si>
  <si>
    <t xml:space="preserve">      2010s definition: San Francisco-Oakland-Berkeley, CA</t>
  </si>
  <si>
    <t xml:space="preserve">  • Detroit-Warren-Dearborn, MI</t>
  </si>
  <si>
    <t xml:space="preserve">      2000s definition: Detroit-Warren-Livonia, MI</t>
  </si>
  <si>
    <t xml:space="preserve">      2010s definition: Detroit-Warren-Dearborn, MI</t>
  </si>
  <si>
    <t xml:space="preserve">  • San Diego-Chula Vista-Carlsbad, CA</t>
  </si>
  <si>
    <t xml:space="preserve">      2000s definition: San Diego-Carlsbad-San Marcos, CA</t>
  </si>
  <si>
    <t xml:space="preserve">      2010s definition: San Diego-Chula Vista-Carlsbad, CA</t>
  </si>
  <si>
    <t xml:space="preserve">  • Denver-Aurora-Centennial, CO</t>
  </si>
  <si>
    <t xml:space="preserve">      2000s definition: Denver-Aurora-Broomfield, CO</t>
  </si>
  <si>
    <t xml:space="preserve">      2010s definition: Denver-Aurora-Lakewood, CO</t>
  </si>
  <si>
    <t xml:space="preserve">  • Orlando-Kissimmee-Sanford, FL</t>
  </si>
  <si>
    <t xml:space="preserve">      2000s definition: Orlando-Kissimmee, FL</t>
  </si>
  <si>
    <t xml:space="preserve">      2010s definition: Orlando-Kissimmee-Sanford, FL</t>
  </si>
  <si>
    <t xml:space="preserve">  • Charlotte-Concord-Gastonia, NC-SC</t>
  </si>
  <si>
    <t xml:space="preserve">      2000s definition: Charlotte-Gastonia-Concord, NC-SC</t>
  </si>
  <si>
    <t xml:space="preserve">      2010s definition: Charlotte-Concord-Gastonia, NC-SC</t>
  </si>
  <si>
    <t xml:space="preserve">  • Baltimore-Columbia-Towson, MD</t>
  </si>
  <si>
    <t xml:space="preserve">      2000s definition: Baltimore-Towson, MD</t>
  </si>
  <si>
    <t xml:space="preserve">      2010s definition: Baltimore-Columbia-Towson, MD</t>
  </si>
  <si>
    <t xml:space="preserve">  • San Antonio-New Braunfels, TX</t>
  </si>
  <si>
    <t xml:space="preserve">      2000s definition: San Antonio, TX</t>
  </si>
  <si>
    <t xml:space="preserve">      2010s definition: San Antonio-New Braunfels, TX</t>
  </si>
  <si>
    <t xml:space="preserve">  • Austin-Round Rock-San Marcos, TX</t>
  </si>
  <si>
    <t xml:space="preserve">      2000s definition: Austin-Round Rock, TX</t>
  </si>
  <si>
    <t xml:space="preserve">      2010s definition: Austin-Round Rock-Georgetown, TX</t>
  </si>
  <si>
    <t xml:space="preserve">  • Portland-Vancouver-Hillsboro, OR-WA</t>
  </si>
  <si>
    <t xml:space="preserve">      2000s definition: Portland-Vancouver-Beaverton, OR-WA</t>
  </si>
  <si>
    <t xml:space="preserve">      2010s definition: Portland-Vancouver-Hillsboro, OR-WA</t>
  </si>
  <si>
    <t xml:space="preserve">  • Sacramento-Roseville-Folsom, CA</t>
  </si>
  <si>
    <t xml:space="preserve">      2000s definition: Sacramento--Arden-Arcade--Roseville, CA</t>
  </si>
  <si>
    <t xml:space="preserve">      2010s definition: Sacramento-Roseville-Folsom, CA</t>
  </si>
  <si>
    <t xml:space="preserve">  • Las Vegas-Henderson-North Las Vegas, NV</t>
  </si>
  <si>
    <t xml:space="preserve">      2000s definition: Las Vegas-Paradise, NV</t>
  </si>
  <si>
    <t xml:space="preserve">      2010s definition: Las Vegas-Henderson-Paradise, NV</t>
  </si>
  <si>
    <t xml:space="preserve">  • Cincinnati, OH-KY-IN</t>
  </si>
  <si>
    <t xml:space="preserve">      2000s definition: Cincinnati-Middletown, OH-KY-IN</t>
  </si>
  <si>
    <t xml:space="preserve">      2010s definition: Cincinnati, OH-KY-IN</t>
  </si>
  <si>
    <t xml:space="preserve">  • Indianapolis-Carmel-Greenwood, IN</t>
  </si>
  <si>
    <t xml:space="preserve">      2000s definition: Indianapolis-Carmel, IN</t>
  </si>
  <si>
    <t xml:space="preserve">      2010s definition: Indianapolis-Carmel-Anderson, IN</t>
  </si>
  <si>
    <t xml:space="preserve">  • Cleveland, OH</t>
  </si>
  <si>
    <t xml:space="preserve">      2000s definition: Cleveland-Elyria-Mentor, OH</t>
  </si>
  <si>
    <t xml:space="preserve">      2010s definition: Cleveland-Elyria, OH</t>
  </si>
  <si>
    <t xml:space="preserve">  • Virginia Beach-Chesapeake-Norfolk, VA-NC</t>
  </si>
  <si>
    <t xml:space="preserve">      2000s definition: Virginia Beach-Norfolk-Newport News, VA-NC</t>
  </si>
  <si>
    <t xml:space="preserve">      2010s definition: Virginia Beach-Norfolk-Newport News, VA-NC</t>
  </si>
  <si>
    <t xml:space="preserve">  • Providence-Warwick, RI-MA</t>
  </si>
  <si>
    <t xml:space="preserve">      2000s definition: Providence-New Bedford-Fall River, RI-MA</t>
  </si>
  <si>
    <t xml:space="preserve">      2010s definition: Providence-Warwick, RI-MA</t>
  </si>
  <si>
    <t xml:space="preserve">  • Milwaukee-Waukesha, WI</t>
  </si>
  <si>
    <t xml:space="preserve">      2000s definition: Milwaukee-Waukesha-West Allis, WI</t>
  </si>
  <si>
    <t xml:space="preserve">      2010s definition: Milwaukee-Waukesha, WI</t>
  </si>
  <si>
    <t xml:space="preserve">  • Salt Lake City-Murray, UT</t>
  </si>
  <si>
    <t xml:space="preserve">      2000s definition: Salt Lake City, UT</t>
  </si>
  <si>
    <t xml:space="preserve">      2010s definition: Salt Lake City, UT</t>
  </si>
  <si>
    <t xml:space="preserve">  • Birmingham, AL</t>
  </si>
  <si>
    <t xml:space="preserve">      2000s definition: Birmingham-Hoover, AL</t>
  </si>
  <si>
    <t xml:space="preserve">      2010s definition: Birmingham-Hoover, AL</t>
  </si>
  <si>
    <t xml:space="preserve">  • Grand Rapids-Wyoming-Kentwood, MI</t>
  </si>
  <si>
    <t xml:space="preserve">      2000s definition: Grand Rapids-Wyoming, MI</t>
  </si>
  <si>
    <t xml:space="preserve">      2010s definition: Grand Rapids-Kentwood, MI</t>
  </si>
  <si>
    <t xml:space="preserve">  • Hartford-West Hartford-East Hartford, CT</t>
  </si>
  <si>
    <t xml:space="preserve">      2000s definition: Hartford-West Hartford-East Hartford, CT</t>
  </si>
  <si>
    <t xml:space="preserve">      2010s definition: Hartford-East Hartford-Middletown, CT</t>
  </si>
  <si>
    <t xml:space="preserve">  • Buffalo-Cheektowaga, NY</t>
  </si>
  <si>
    <t xml:space="preserve">      2000s definition: Buffalo-Niagara Falls, NY</t>
  </si>
  <si>
    <t xml:space="preserve">      2010s definition: Buffalo-Cheektowaga, NY</t>
  </si>
  <si>
    <t xml:space="preserve">  • Omaha, NE-IA</t>
  </si>
  <si>
    <t xml:space="preserve">      2000s definition: Omaha-Council Bluffs, NE-IA</t>
  </si>
  <si>
    <t xml:space="preserve">      2010s definition: Omaha-Council Bluffs, NE-IA</t>
  </si>
  <si>
    <t xml:space="preserve">  • Urban Honolulu, HI</t>
  </si>
  <si>
    <t xml:space="preserve">      2000s definition: Honolulu, HI</t>
  </si>
  <si>
    <t xml:space="preserve">      2010s definition: Urban Honolulu, HI</t>
  </si>
  <si>
    <t xml:space="preserve">  • Greenville-Anderson-Greer, SC</t>
  </si>
  <si>
    <t xml:space="preserve">      2000s definition: Greenville-Mauldin-Easley, SC</t>
  </si>
  <si>
    <t xml:space="preserve">      2010s definition: Greenville-Anderson, SC</t>
  </si>
  <si>
    <t xml:space="preserve">  • Bridgeport-Stamford-Danbury, CT</t>
  </si>
  <si>
    <t xml:space="preserve">      2000s definition: Bridgeport-Stamford-Norwalk, CT</t>
  </si>
  <si>
    <t xml:space="preserve">      2010s definition: Bridgeport-Stamford-Norwalk, CT</t>
  </si>
  <si>
    <t xml:space="preserve">  • New Orleans-Metairie, LA</t>
  </si>
  <si>
    <t xml:space="preserve">      2000s definition: New Orleans-Metairie-Kenner, LA</t>
  </si>
  <si>
    <t xml:space="preserve">      2010s definition: New Orleans-Metairie, LA</t>
  </si>
  <si>
    <t xml:space="preserve">  • North Port-Bradenton-Sarasota, FL</t>
  </si>
  <si>
    <t xml:space="preserve">      2000s definition: Bradenton-Sarasota-Venice, FL</t>
  </si>
  <si>
    <t xml:space="preserve">      2010s definition: North Port-Sarasota-Bradenton, FL</t>
  </si>
  <si>
    <t xml:space="preserve">  • Bakersfield-Delano, CA</t>
  </si>
  <si>
    <t xml:space="preserve">      2000s definition: Bakersfield, CA</t>
  </si>
  <si>
    <t xml:space="preserve">      2010s definition: Bakersfield, CA</t>
  </si>
  <si>
    <t xml:space="preserve">  • Worcester, MA</t>
  </si>
  <si>
    <t xml:space="preserve">      2000s definition: Worcester, MA</t>
  </si>
  <si>
    <t xml:space="preserve">      2010s definition: Worcester, MA-CT</t>
  </si>
  <si>
    <t xml:space="preserve">  • Charleston-North Charleston, SC</t>
  </si>
  <si>
    <t xml:space="preserve">      2000s definition: Charleston-North Charleston-Summerville, SC</t>
  </si>
  <si>
    <t xml:space="preserve">      2010s definition: Charleston-North Charleston, SC</t>
  </si>
  <si>
    <t xml:space="preserve">  • Boise City, ID</t>
  </si>
  <si>
    <t xml:space="preserve">      2000s definition: Boise City-Nampa, ID</t>
  </si>
  <si>
    <t xml:space="preserve">      2010s definition: Boise City, ID</t>
  </si>
  <si>
    <t xml:space="preserve">  • Dayton-Kettering-Beavercreek, OH</t>
  </si>
  <si>
    <t xml:space="preserve">      2000s definition: Dayton, OH</t>
  </si>
  <si>
    <t xml:space="preserve">      2010s definition: Dayton-Kettering, OH</t>
  </si>
  <si>
    <t xml:space="preserve">  • Stockton-Lodi, CA</t>
  </si>
  <si>
    <t xml:space="preserve">      2000s definition: Stockton, CA</t>
  </si>
  <si>
    <t xml:space="preserve">      2010s definition: Stockton, CA</t>
  </si>
  <si>
    <t xml:space="preserve">  • Provo-Orem-Lehi, UT</t>
  </si>
  <si>
    <t xml:space="preserve">      2000s definition: Provo-Orem, UT</t>
  </si>
  <si>
    <t xml:space="preserve">      2010s definition: Provo-Orem, UT</t>
  </si>
  <si>
    <t xml:space="preserve">  • Ogden, UT</t>
  </si>
  <si>
    <t xml:space="preserve">      2000s definition: Ogden-Clearfield, UT</t>
  </si>
  <si>
    <t xml:space="preserve">      2010s definition: Ogden-Clearfield, UT</t>
  </si>
  <si>
    <t xml:space="preserve">  • Fayetteville-Springdale-Rogers, AR</t>
  </si>
  <si>
    <t xml:space="preserve">      2000s definition: Fayetteville-Springdale-Rogers, AR-MO</t>
  </si>
  <si>
    <t xml:space="preserve">      2010s definition: Fayetteville-Springdale-Rogers, AR</t>
  </si>
  <si>
    <t xml:space="preserve">  • Spokane-Spokane Valley, WA</t>
  </si>
  <si>
    <t xml:space="preserve">      2000s definition: Spokane, WA</t>
  </si>
  <si>
    <t xml:space="preserve">      2010s definition: Spokane-Spokane Valley, WA</t>
  </si>
  <si>
    <t xml:space="preserve">  • New Haven, CT</t>
  </si>
  <si>
    <t xml:space="preserve">      2000s definition: New Haven-Milford, CT</t>
  </si>
  <si>
    <t xml:space="preserve">      2010s definition: New Haven-Milford, CT</t>
  </si>
  <si>
    <t xml:space="preserve">  • Reno, NV</t>
  </si>
  <si>
    <t xml:space="preserve">      2000s definition: Reno-Sparks, NV</t>
  </si>
  <si>
    <t xml:space="preserve">      2010s definition: Reno, NV</t>
  </si>
  <si>
    <t xml:space="preserve">  • Portland-South Portland, ME</t>
  </si>
  <si>
    <t xml:space="preserve">      2000s definition: Portland-South Portland-Biddeford, ME</t>
  </si>
  <si>
    <t xml:space="preserve">      2010s definition: Portland-South Portland, ME</t>
  </si>
  <si>
    <t xml:space="preserve">  • Port St. Lucie, FL</t>
  </si>
  <si>
    <t xml:space="preserve">      2000s definition: Port St. Lucie-Fort Pierce, FL</t>
  </si>
  <si>
    <t xml:space="preserve">      2010s definition: Port St. Lucie, FL</t>
  </si>
  <si>
    <t xml:space="preserve">  • Killeen-Temple, TX</t>
  </si>
  <si>
    <t xml:space="preserve">      2000s definition: Killeen-Temple-Fort Hood, TX</t>
  </si>
  <si>
    <t xml:space="preserve">      2010s definition: Killeen-Temple, TX</t>
  </si>
  <si>
    <t xml:space="preserve">  • Visalia, CA</t>
  </si>
  <si>
    <t xml:space="preserve">      2000s definition: Visalia-Porterville, CA</t>
  </si>
  <si>
    <t xml:space="preserve">      2010s definition: Visalia, CA</t>
  </si>
  <si>
    <t xml:space="preserve">  • Vallejo, CA</t>
  </si>
  <si>
    <t xml:space="preserve">      2000s definition: Vallejo-Fairfield, CA</t>
  </si>
  <si>
    <t xml:space="preserve">      2010s definition: Vallejo, CA</t>
  </si>
  <si>
    <t xml:space="preserve">  • Trenton-Princeton, NJ</t>
  </si>
  <si>
    <t xml:space="preserve">      2000s definition: Trenton-Ewing, NJ</t>
  </si>
  <si>
    <t xml:space="preserve">      2010s definition: Trenton-Princeton, NJ</t>
  </si>
  <si>
    <t xml:space="preserve">  • Fort Collins-Loveland, CO</t>
  </si>
  <si>
    <t xml:space="preserve">      2000s definition: Fort Collins-Loveland, CO</t>
  </si>
  <si>
    <t xml:space="preserve">      2010s definition: Fort Collins, CO</t>
  </si>
  <si>
    <t xml:space="preserve">  • Kennewick-Richland, WA</t>
  </si>
  <si>
    <t xml:space="preserve">      2000s definition: Kennewick-Pasco-Richland, WA</t>
  </si>
  <si>
    <t xml:space="preserve">      2010s definition: Kennewick-Richland, WA</t>
  </si>
  <si>
    <t xml:space="preserve">  • Kingsport-Bristol, TN-VA</t>
  </si>
  <si>
    <t xml:space="preserve">      2000s definition: Kingsport-Bristol-Bristol, TN-VA</t>
  </si>
  <si>
    <t xml:space="preserve">      2010s definition: Kingsport-Bristol, TN-VA</t>
  </si>
  <si>
    <t xml:space="preserve">  • Olympia-Lacey-Tumwater, WA</t>
  </si>
  <si>
    <t xml:space="preserve">      2000s definition: Olympia, WA</t>
  </si>
  <si>
    <t xml:space="preserve">      2010s definition: Olympia-Lacey-Tumwater, WA</t>
  </si>
  <si>
    <t xml:space="preserve">  • Norwich-New London-Willimantic, CT</t>
  </si>
  <si>
    <t xml:space="preserve">      2000s definition: Norwich-New London, CT</t>
  </si>
  <si>
    <t xml:space="preserve">      2010s definition: Norwich-New London, CT</t>
  </si>
  <si>
    <t xml:space="preserve">  • Bremerton-Silverdale-Port Orchard, WA</t>
  </si>
  <si>
    <t xml:space="preserve">      2000s definition: Bremerton-Silverdale, WA</t>
  </si>
  <si>
    <t xml:space="preserve">      2010s definition: Bremerton-Silverdale-Port Orchard, WA</t>
  </si>
  <si>
    <t xml:space="preserve">  • Macon-Bibb County, GA</t>
  </si>
  <si>
    <t xml:space="preserve">      2000s definition: Macon, GA</t>
  </si>
  <si>
    <t xml:space="preserve">      2010s definition: Macon-Bibb County, GA</t>
  </si>
  <si>
    <t xml:space="preserve">  • Lafayette-West Lafayette, IN</t>
  </si>
  <si>
    <t xml:space="preserve">      2000s definition: Lafayette, IN</t>
  </si>
  <si>
    <t xml:space="preserve">      2010s definition: Lafayette-West Lafayette, IN</t>
  </si>
  <si>
    <t xml:space="preserve">  • Panama City-Panama City Beach, FL</t>
  </si>
  <si>
    <t xml:space="preserve">      2000s definition: Panama City-Lynn Haven-Panama City Beach, FL</t>
  </si>
  <si>
    <t xml:space="preserve">      2010s definition: Panama City, FL</t>
  </si>
  <si>
    <t xml:space="preserve">  • Houma-Bayou Cane-Thibodaux, LA</t>
  </si>
  <si>
    <t xml:space="preserve">      2000s definition: Houma-Bayou Cane-Thibodaux, LA</t>
  </si>
  <si>
    <t xml:space="preserve">      2010s definition: Houma-Thibodaux, LA</t>
  </si>
  <si>
    <t xml:space="preserve">  • Racine-Mount Pleasant, WI</t>
  </si>
  <si>
    <t xml:space="preserve">      2000s definition: Racine, WI</t>
  </si>
  <si>
    <t xml:space="preserve">      2010s definition: Racine, WI</t>
  </si>
  <si>
    <t xml:space="preserve">  • Saginaw, MI</t>
  </si>
  <si>
    <t xml:space="preserve">      2000s definition: Saginaw-Saginaw Township North, MI</t>
  </si>
  <si>
    <t xml:space="preserve">      2010s definition: Saginaw, MI</t>
  </si>
  <si>
    <t xml:space="preserve">  • Blacksburg-Christiansburg-Radford, VA</t>
  </si>
  <si>
    <t xml:space="preserve">      2000s definition: Blacksburg-Christiansburg-Radford, VA</t>
  </si>
  <si>
    <t xml:space="preserve">      2010s definition: Blacksburg-Christiansburg, VA</t>
  </si>
  <si>
    <t xml:space="preserve">  • Muskegon-Norton Shores, MI</t>
  </si>
  <si>
    <t xml:space="preserve">      2000s definition: Muskegon-Norton Shores, MI</t>
  </si>
  <si>
    <t xml:space="preserve">      2010s definition: Muskegon, MI</t>
  </si>
  <si>
    <t xml:space="preserve">  • Sebastian-Vero Beach-West Vero Corridor, FL</t>
  </si>
  <si>
    <t xml:space="preserve">      2000s definition: Sebastian-Vero Beach, FL</t>
  </si>
  <si>
    <t xml:space="preserve">      2010s definition: Sebastian-Vero Beach, FL</t>
  </si>
  <si>
    <t xml:space="preserve">  • Bloomington, IL</t>
  </si>
  <si>
    <t xml:space="preserve">      2000s definition: Bloomington-Normal, IL</t>
  </si>
  <si>
    <t xml:space="preserve">      2010s definition: Bloomington, IL</t>
  </si>
  <si>
    <t xml:space="preserve">  • La Crosse-Onalaska, WI-MN</t>
  </si>
  <si>
    <t xml:space="preserve">      2000s definition: La Crosse, WI-MN</t>
  </si>
  <si>
    <t xml:space="preserve">      2010s definition: La Crosse-Onalaska, WI-MN</t>
  </si>
  <si>
    <t xml:space="preserve">  • Janesville-Beloit, WI</t>
  </si>
  <si>
    <t xml:space="preserve">      2000s definition: Janesville, WI</t>
  </si>
  <si>
    <t xml:space="preserve">      2010s definition: Janesville-Beloit, WI</t>
  </si>
  <si>
    <t xml:space="preserve">  • Vineland, NJ</t>
  </si>
  <si>
    <t xml:space="preserve">      2000s definition: Vineland-Millville-Bridgeton, NJ</t>
  </si>
  <si>
    <t xml:space="preserve">      2010s definition: Vineland-Bridgeton, NJ</t>
  </si>
  <si>
    <t xml:space="preserve">  • Niles, MI</t>
  </si>
  <si>
    <t xml:space="preserve">      2000s definition: Niles-Benton Harbor, MI</t>
  </si>
  <si>
    <t xml:space="preserve">      2010s definition: Niles, MI</t>
  </si>
  <si>
    <t xml:space="preserve">  • Wausau, WI</t>
  </si>
  <si>
    <t xml:space="preserve">      2000s definition: Wausau, WI</t>
  </si>
  <si>
    <t xml:space="preserve">      2010s definition: Wausau-Weston, WI</t>
  </si>
  <si>
    <t xml:space="preserve">  • Elizabethtown, KY</t>
  </si>
  <si>
    <t xml:space="preserve">      2000s definition: Elizabethtown, KY</t>
  </si>
  <si>
    <t xml:space="preserve">      2010s definition: Elizabethtown-Fort Knox, KY</t>
  </si>
  <si>
    <t xml:space="preserve">  • Wenatchee-East Wenatchee, WA</t>
  </si>
  <si>
    <t xml:space="preserve">      2000s definition: Wenatchee-East Wenatchee, WA</t>
  </si>
  <si>
    <t xml:space="preserve">      2010s definition: Wenatchee, WA</t>
  </si>
  <si>
    <t xml:space="preserve">  • Brunswick-St. Simons, GA</t>
  </si>
  <si>
    <t xml:space="preserve">      2000s definition: Brunswick, GA</t>
  </si>
  <si>
    <t xml:space="preserve">      2010s definition: Brunswick, GA</t>
  </si>
  <si>
    <t xml:space="preserve">  • Longview-Kelso, WA</t>
  </si>
  <si>
    <t xml:space="preserve">      2000s definition: Longview, WA</t>
  </si>
  <si>
    <t xml:space="preserve">      2010s definition: Longview, WA</t>
  </si>
  <si>
    <t xml:space="preserve">  • Kankakee, IL</t>
  </si>
  <si>
    <t xml:space="preserve">      2000s definition: Kankakee-Bradley, IL</t>
  </si>
  <si>
    <t xml:space="preserve">      2010s definition: Kankakee, IL</t>
  </si>
  <si>
    <t xml:space="preserve">  • Mankato, MN</t>
  </si>
  <si>
    <t xml:space="preserve">      2000s definition: Mankato-North Mankato, MN</t>
  </si>
  <si>
    <t xml:space="preserve">      2010s definition: Mankato, MN</t>
  </si>
  <si>
    <t xml:space="preserve">  • Cape Girardeau, MO-IL</t>
  </si>
  <si>
    <t xml:space="preserve">      2000s definition: Cape Girardeau-Jackson, MO-IL</t>
  </si>
  <si>
    <t xml:space="preserve">      2010s definition: Cape Girardeau, MO-IL</t>
  </si>
  <si>
    <t xml:space="preserve">  • Fairbanks-College, AK</t>
  </si>
  <si>
    <t xml:space="preserve">      2000s definition: Fairbanks, AK</t>
  </si>
  <si>
    <t xml:space="preserve">      2010s definition: Fairbanks, AK</t>
  </si>
  <si>
    <t xml:space="preserve">  • Hinesville, GA</t>
  </si>
  <si>
    <t xml:space="preserve">      2000s definition: Hinesville-Fort Stewart, GA</t>
  </si>
  <si>
    <t xml:space="preserve">      2010s definition: Hinesville, GA</t>
  </si>
  <si>
    <t>METHODOLOGY NOTES</t>
  </si>
  <si>
    <t>• The 2010–2019 and 2020–2024 series both use 2020-era OMB MSA definitions and are directly comparable.</t>
  </si>
  <si>
    <t>• The 2000–2009 series uses pre-2010 OMB definitions. For most MSAs in the top 100, the geographic</t>
  </si>
  <si>
    <t xml:space="preserve">  composition is identical or very similar. For those with material changes (marked *), the 2000–2009</t>
  </si>
  <si>
    <t xml:space="preserve">  figures represent a slightly different geographic area.</t>
  </si>
  <si>
    <t>• All population figures are July 1 estimates except the April 1, 2000 Census base and the</t>
  </si>
  <si>
    <t xml:space="preserve">  April 1, 2010 and April 1, 2020 decennial census counts.</t>
  </si>
  <si>
    <t>• The 2010–2019 intercensal estimates are the official preferred series for that decade, adjusted to</t>
  </si>
  <si>
    <t xml:space="preserve">  reconcile with both the 2010 and 2020 Census counts.</t>
  </si>
  <si>
    <t>• Cumulative Growth (2000–2024): Simple percentage change from 2000 to 2024</t>
  </si>
  <si>
    <t>• CAGR (24yr): Compound Annual Growth Rate = (2024/2000)^(1/24) – 1</t>
  </si>
  <si>
    <t>• CAGR (10yr): CAGR from 2014 to 2024</t>
  </si>
  <si>
    <t>• CAGR (5yr): CAGR from 2019 to 2024</t>
  </si>
  <si>
    <t>• CAGR (3yr): CAGR from 2021 to 2024</t>
  </si>
  <si>
    <t>• 1yr Growth: Simple percentage change from 2023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</si>
</sst>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20" x14ac:knownFonts="1">
    <font>
      <sz val="11"/>
      <color theme="1"/>
      <name val="Calibri"/>
      <family val="2"/>
      <charset val="1"/>
    </font>
    <font>
      <b/>
      <sz val="10"/>
      <color rgb="FFFFFFFF"/>
      <name val="Arial"/>
      <family val="2"/>
      <charset val="1"/>
    </font>
    <font>
      <b/>
      <sz val="9"/>
      <color rgb="FFFFFFFF"/>
      <name val="Arial"/>
      <family val="2"/>
      <charset val="1"/>
    </font>
    <font>
      <sz val="9"/>
      <color rgb="FF2C2C2C"/>
      <name val="Arial"/>
      <family val="2"/>
      <charset val="1"/>
    </font>
    <font>
      <b/>
      <sz val="9"/>
      <color rgb="FF2C2C2C"/>
      <name val="Arial"/>
      <family val="2"/>
      <charset val="1"/>
    </font>
    <font>
      <b/>
      <sz val="11"/>
      <name val="Cambria"/>
      <charset val="1"/>
    </font>
    <font>
      <sz val="11"/>
      <name val="Cambria"/>
      <charset val="1"/>
    </font>
    <font>
      <b/>
      <sz val="12"/>
      <color rgb="FFA31F34"/>
      <name val="Arial"/>
      <charset val="1"/>
    </font>
    <font>
      <b/>
      <sz val="10"/>
      <color rgb="FFFFFFFF"/>
      <name val="Arial"/>
      <charset val="1"/>
    </font>
    <font>
      <b/>
      <sz val="9"/>
      <color rgb="FF2C2C2C"/>
      <name val="Arial"/>
      <charset val="1"/>
    </font>
    <font>
      <sz val="9"/>
      <color rgb="FF2C2C2C"/>
      <name val="Arial"/>
      <charset val="1"/>
    </font>
    <font>
      <b/>
      <sz val="9"/>
      <color rgb="FFFFFFFF"/>
      <name val="Arial"/>
      <charset val="1"/>
    </font>
    <font>
      <b/>
      <sz val="9"/>
      <color rgb="FFA31F34"/>
      <name val="Arial"/>
      <charset val="1"/>
    </font>
    <font>
      <sz val="9"/>
      <color rgb="FF999999"/>
      <name val="Arial"/>
      <charset val="1"/>
    </font>
    <font>
      <b/>
      <sz val="14"/>
      <color rgb="FFA31F34"/>
      <name val="Arial"/>
      <family val="2"/>
      <charset val="1"/>
    </font>
    <font>
      <b/>
      <sz val="14"/>
      <color rgb="FFA31F34"/>
      <name val="Arial"/>
      <charset val="1"/>
    </font>
    <font>
      <sz val="10"/>
      <color rgb="FF2C2C2C"/>
      <name val="Arial"/>
      <family val="2"/>
      <charset val="1"/>
    </font>
    <font>
      <sz val="10"/>
      <color rgb="FF2C2C2C"/>
      <name val="Arial"/>
      <charset val="1"/>
    </font>
    <font>
      <b/>
      <sz val="11"/>
      <color rgb="FF2C2C2C"/>
      <name val="Arial"/>
      <family val="2"/>
      <charset val="1"/>
    </font>
    <font>
      <b/>
      <sz val="11"/>
      <color rgb="FF2C2C2C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A31F34"/>
        <bgColor rgb="FF8B1A2E"/>
      </patternFill>
    </fill>
    <fill>
      <patternFill patternType="solid">
        <fgColor rgb="FF8B1A2E"/>
        <bgColor rgb="FFA31F34"/>
      </patternFill>
    </fill>
    <fill>
      <patternFill patternType="solid">
        <fgColor rgb="FFF5F5F5"/>
        <bgColor rgb="FFFFFFFF"/>
      </patternFill>
    </fill>
    <fill>
      <patternFill patternType="solid">
        <fgColor rgb="FFFFF2CC"/>
        <bgColor rgb="FFF5F5F5"/>
      </patternFill>
    </fill>
  </fills>
  <borders count="2">
    <border>
      <left/>
      <right/>
      <top/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" fontId="1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10" fontId="6" fillId="0" borderId="0" xfId="0" applyNumberFormat="1" applyFont="1"/>
    <xf numFmtId="0" fontId="0" fillId="0" borderId="0" xfId="0" applyAlignment="1">
      <alignment horizontal="left"/>
    </xf>
    <xf numFmtId="10" fontId="0" fillId="0" borderId="0" xfId="0" applyNumberForma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9" fillId="4" borderId="1" xfId="0" applyFont="1" applyFill="1" applyBorder="1"/>
    <xf numFmtId="0" fontId="10" fillId="4" borderId="1" xfId="0" applyFont="1" applyFill="1" applyBorder="1" applyAlignment="1">
      <alignment horizontal="center"/>
    </xf>
    <xf numFmtId="165" fontId="10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3" fontId="10" fillId="4" borderId="1" xfId="0" applyNumberFormat="1" applyFont="1" applyFill="1" applyBorder="1" applyAlignment="1">
      <alignment horizontal="right" vertical="center"/>
    </xf>
    <xf numFmtId="164" fontId="10" fillId="5" borderId="1" xfId="0" applyNumberFormat="1" applyFont="1" applyFill="1" applyBorder="1" applyAlignment="1">
      <alignment horizontal="right" vertical="center"/>
    </xf>
    <xf numFmtId="10" fontId="10" fillId="5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3" fontId="12" fillId="0" borderId="1" xfId="0" applyNumberFormat="1" applyFont="1" applyBorder="1" applyAlignment="1">
      <alignment horizontal="right" vertical="center"/>
    </xf>
    <xf numFmtId="164" fontId="12" fillId="5" borderId="1" xfId="0" applyNumberFormat="1" applyFont="1" applyFill="1" applyBorder="1" applyAlignment="1">
      <alignment horizontal="right" vertical="center"/>
    </xf>
    <xf numFmtId="10" fontId="12" fillId="5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/>
    </xf>
    <xf numFmtId="3" fontId="10" fillId="4" borderId="1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3" fillId="0" borderId="0" xfId="0" applyFont="1"/>
    <xf numFmtId="3" fontId="13" fillId="0" borderId="0" xfId="0" applyNumberFormat="1" applyFont="1"/>
    <xf numFmtId="10" fontId="13" fillId="0" borderId="0" xfId="0" applyNumberFormat="1" applyFont="1"/>
    <xf numFmtId="3" fontId="12" fillId="0" borderId="1" xfId="0" applyNumberFormat="1" applyFont="1" applyBorder="1"/>
    <xf numFmtId="3" fontId="0" fillId="0" borderId="0" xfId="0" applyNumberFormat="1"/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A31F34"/>
      <rgbColor rgb="FFFFF2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4A4A4A"/>
      <rgbColor rgb="FF8B1A2E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Top 10 Fastest-Growing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50k+'!$B$347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50k+'!$A$348:$A$357</c:f>
              <c:strCache>
                <c:ptCount val="10"/>
                <c:pt idx="0">
                  <c:v>Boise City (ID)</c:v>
                </c:pt>
                <c:pt idx="1">
                  <c:v>Raleigh-Cary (NC)</c:v>
                </c:pt>
                <c:pt idx="2">
                  <c:v>Fayetteville-Springdale-Rogers (AR)</c:v>
                </c:pt>
                <c:pt idx="3">
                  <c:v>St. George (UT)</c:v>
                </c:pt>
                <c:pt idx="4">
                  <c:v>Wilmington (NC)</c:v>
                </c:pt>
                <c:pt idx="5">
                  <c:v>Huntsville (AL)</c:v>
                </c:pt>
                <c:pt idx="6">
                  <c:v>Punta Gorda (FL)</c:v>
                </c:pt>
                <c:pt idx="7">
                  <c:v>Lakeland-Winter Haven (FL)</c:v>
                </c:pt>
                <c:pt idx="8">
                  <c:v>Spartanburg (SC)</c:v>
                </c:pt>
                <c:pt idx="9">
                  <c:v>Ocala (FL)</c:v>
                </c:pt>
              </c:strCache>
            </c:strRef>
          </c:cat>
          <c:val>
            <c:numRef>
              <c:f>'MSA 50k+'!$B$348:$B$357</c:f>
              <c:numCache>
                <c:formatCode>0.00%</c:formatCode>
                <c:ptCount val="10"/>
                <c:pt idx="0">
                  <c:v>2.2302159124379401E-2</c:v>
                </c:pt>
                <c:pt idx="1">
                  <c:v>2.3601489999210998E-2</c:v>
                </c:pt>
                <c:pt idx="2">
                  <c:v>2.4272635829795199E-2</c:v>
                </c:pt>
                <c:pt idx="3">
                  <c:v>2.5135416516737001E-2</c:v>
                </c:pt>
                <c:pt idx="4">
                  <c:v>2.5809057109668701E-2</c:v>
                </c:pt>
                <c:pt idx="5">
                  <c:v>2.6418407664695401E-2</c:v>
                </c:pt>
                <c:pt idx="6">
                  <c:v>2.7220792978208199E-2</c:v>
                </c:pt>
                <c:pt idx="7">
                  <c:v>2.7431368726172599E-2</c:v>
                </c:pt>
                <c:pt idx="8">
                  <c:v>2.75453207235184E-2</c:v>
                </c:pt>
                <c:pt idx="9">
                  <c:v>3.4264418976857197E-2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3-4EE5-ABA9-FCB07CC97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6049"/>
        <c:axId val="45522009"/>
      </c:barChart>
      <c:catAx>
        <c:axId val="1700604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5522009"/>
        <c:crosses val="autoZero"/>
        <c:auto val="1"/>
        <c:lblAlgn val="ctr"/>
        <c:lblOffset val="100"/>
        <c:noMultiLvlLbl val="0"/>
      </c:catAx>
      <c:valAx>
        <c:axId val="4552200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700604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Bottom 10 Slowest-Growing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2M+ 5-Yr CAGR'!$B$149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4A4A4A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2M+ 5-Yr CAGR'!$A$150:$A$159</c:f>
              <c:strCache>
                <c:ptCount val="10"/>
                <c:pt idx="0">
                  <c:v>Los Angeles-Long Beach-Anaheim (CA)</c:v>
                </c:pt>
                <c:pt idx="1">
                  <c:v>San Diego-Chula Vista-Carlsbad (CA)</c:v>
                </c:pt>
                <c:pt idx="2">
                  <c:v>Miami-Fort Lauderdale-West Palm B.. (FL)</c:v>
                </c:pt>
                <c:pt idx="3">
                  <c:v>Pittsburgh (PA)</c:v>
                </c:pt>
                <c:pt idx="4">
                  <c:v>St. Louis (MO-IL)</c:v>
                </c:pt>
                <c:pt idx="5">
                  <c:v>San Francisco-Oakland-Fremont (CA)</c:v>
                </c:pt>
                <c:pt idx="6">
                  <c:v>Baltimore-Columbia-Towson (MD)</c:v>
                </c:pt>
                <c:pt idx="7">
                  <c:v>New York-Newark-Jersey City (NY-NJ)</c:v>
                </c:pt>
                <c:pt idx="8">
                  <c:v>Boston-Cambridge-Newton (MA-NH)</c:v>
                </c:pt>
                <c:pt idx="9">
                  <c:v>Chicago-Naperville-Elgin (IL-IN)</c:v>
                </c:pt>
              </c:strCache>
            </c:strRef>
          </c:cat>
          <c:val>
            <c:numRef>
              <c:f>'MSA 2M+ 5-Yr CAGR'!$B$150:$B$159</c:f>
              <c:numCache>
                <c:formatCode>0.00%</c:formatCode>
                <c:ptCount val="10"/>
                <c:pt idx="0">
                  <c:v>-4.8388090241688704E-3</c:v>
                </c:pt>
                <c:pt idx="1">
                  <c:v>-1.61032163239283E-3</c:v>
                </c:pt>
                <c:pt idx="2">
                  <c:v>-1.3920353826050399E-3</c:v>
                </c:pt>
                <c:pt idx="3">
                  <c:v>-1.30301111023144E-3</c:v>
                </c:pt>
                <c:pt idx="4">
                  <c:v>1.07669006905471E-3</c:v>
                </c:pt>
                <c:pt idx="5">
                  <c:v>1.42902440047809E-3</c:v>
                </c:pt>
                <c:pt idx="6">
                  <c:v>1.49254149784021E-3</c:v>
                </c:pt>
                <c:pt idx="7">
                  <c:v>1.6115966031422101E-3</c:v>
                </c:pt>
                <c:pt idx="8">
                  <c:v>2.3875847979881399E-3</c:v>
                </c:pt>
                <c:pt idx="9">
                  <c:v>2.4359279233100799E-3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3-4535-BE35-EA1A06886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50472"/>
        <c:axId val="69152122"/>
      </c:barChart>
      <c:catAx>
        <c:axId val="5945047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9152122"/>
        <c:crosses val="autoZero"/>
        <c:auto val="1"/>
        <c:lblAlgn val="ctr"/>
        <c:lblOffset val="100"/>
        <c:noMultiLvlLbl val="0"/>
      </c:catAx>
      <c:valAx>
        <c:axId val="69152122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945047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Top 10 Fastest-Growing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2M+ 1-Yr CAGR'!$B$129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2M+ 1-Yr CAGR'!$A$130:$A$139</c:f>
              <c:strCache>
                <c:ptCount val="10"/>
                <c:pt idx="0">
                  <c:v>Seattle-Tacoma-Bellevue (WA)</c:v>
                </c:pt>
                <c:pt idx="1">
                  <c:v>Phoenix-Mesa-Chandler (AZ)</c:v>
                </c:pt>
                <c:pt idx="2">
                  <c:v>Cleveland (OH)</c:v>
                </c:pt>
                <c:pt idx="3">
                  <c:v>Orlando-Kissimmee-Sanford (FL)</c:v>
                </c:pt>
                <c:pt idx="4">
                  <c:v>San Antonio-New Braunfels (TX)</c:v>
                </c:pt>
                <c:pt idx="5">
                  <c:v>Dallas-Fort Worth-Arlington (TX)</c:v>
                </c:pt>
                <c:pt idx="6">
                  <c:v>Nashville-Davidson--Murfreesboro-.. (TN)</c:v>
                </c:pt>
                <c:pt idx="7">
                  <c:v>Houston-Pasadena-The Woodlands (TX)</c:v>
                </c:pt>
                <c:pt idx="8">
                  <c:v>Charlotte-Concord-Gastonia (NC-SC)</c:v>
                </c:pt>
                <c:pt idx="9">
                  <c:v>Austin-Round Rock-San Marcos (TX)</c:v>
                </c:pt>
              </c:strCache>
            </c:strRef>
          </c:cat>
          <c:val>
            <c:numRef>
              <c:f>'MSA 2M+ 1-Yr CAGR'!$B$130:$B$139</c:f>
              <c:numCache>
                <c:formatCode>0.00%</c:formatCode>
                <c:ptCount val="10"/>
                <c:pt idx="0">
                  <c:v>1.0456405543827501E-2</c:v>
                </c:pt>
                <c:pt idx="1">
                  <c:v>1.1424845445913301E-2</c:v>
                </c:pt>
                <c:pt idx="2">
                  <c:v>1.1582982448197301E-2</c:v>
                </c:pt>
                <c:pt idx="3">
                  <c:v>1.29076138140578E-2</c:v>
                </c:pt>
                <c:pt idx="4">
                  <c:v>1.38398652413309E-2</c:v>
                </c:pt>
                <c:pt idx="5">
                  <c:v>1.4790868607546401E-2</c:v>
                </c:pt>
                <c:pt idx="6">
                  <c:v>1.6024908935719999E-2</c:v>
                </c:pt>
                <c:pt idx="7">
                  <c:v>1.6292300743631902E-2</c:v>
                </c:pt>
                <c:pt idx="8">
                  <c:v>1.8761690957975599E-2</c:v>
                </c:pt>
                <c:pt idx="9">
                  <c:v>2.0955542510388E-2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E-4A45-B525-449AB3729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8224"/>
        <c:axId val="7259430"/>
      </c:barChart>
      <c:catAx>
        <c:axId val="1088822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259430"/>
        <c:crosses val="autoZero"/>
        <c:auto val="1"/>
        <c:lblAlgn val="ctr"/>
        <c:lblOffset val="100"/>
        <c:noMultiLvlLbl val="0"/>
      </c:catAx>
      <c:valAx>
        <c:axId val="7259430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088822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Bottom 10 Slowest-Growing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2M+ 1-Yr CAGR'!$B$149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4A4A4A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2M+ 1-Yr CAGR'!$A$150:$A$159</c:f>
              <c:strCache>
                <c:ptCount val="10"/>
                <c:pt idx="0">
                  <c:v>Los Angeles-Long Beach-Anaheim (CA)</c:v>
                </c:pt>
                <c:pt idx="1">
                  <c:v>San Diego-Chula Vista-Carlsbad (CA)</c:v>
                </c:pt>
                <c:pt idx="2">
                  <c:v>Miami-Fort Lauderdale-West Palm B.. (FL)</c:v>
                </c:pt>
                <c:pt idx="3">
                  <c:v>Pittsburgh (PA)</c:v>
                </c:pt>
                <c:pt idx="4">
                  <c:v>St. Louis (MO-IL)</c:v>
                </c:pt>
                <c:pt idx="5">
                  <c:v>San Francisco-Oakland-Fremont (CA)</c:v>
                </c:pt>
                <c:pt idx="6">
                  <c:v>Baltimore-Columbia-Towson (MD)</c:v>
                </c:pt>
                <c:pt idx="7">
                  <c:v>New York-Newark-Jersey City (NY-NJ)</c:v>
                </c:pt>
                <c:pt idx="8">
                  <c:v>Boston-Cambridge-Newton (MA-NH)</c:v>
                </c:pt>
                <c:pt idx="9">
                  <c:v>Chicago-Naperville-Elgin (IL-IN)</c:v>
                </c:pt>
              </c:strCache>
            </c:strRef>
          </c:cat>
          <c:val>
            <c:numRef>
              <c:f>'MSA 2M+ 1-Yr CAGR'!$B$150:$B$159</c:f>
              <c:numCache>
                <c:formatCode>0.00%</c:formatCode>
                <c:ptCount val="10"/>
                <c:pt idx="0">
                  <c:v>-4.8388090241688704E-3</c:v>
                </c:pt>
                <c:pt idx="1">
                  <c:v>-1.61032163239283E-3</c:v>
                </c:pt>
                <c:pt idx="2">
                  <c:v>-1.3920353826050399E-3</c:v>
                </c:pt>
                <c:pt idx="3">
                  <c:v>-1.30301111023144E-3</c:v>
                </c:pt>
                <c:pt idx="4">
                  <c:v>1.07669006905471E-3</c:v>
                </c:pt>
                <c:pt idx="5">
                  <c:v>1.42902440047809E-3</c:v>
                </c:pt>
                <c:pt idx="6">
                  <c:v>1.49254149784021E-3</c:v>
                </c:pt>
                <c:pt idx="7">
                  <c:v>1.6115966031422101E-3</c:v>
                </c:pt>
                <c:pt idx="8">
                  <c:v>2.3875847979881399E-3</c:v>
                </c:pt>
                <c:pt idx="9">
                  <c:v>2.4359279233100799E-3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6-463D-9A40-8BDA00D92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94258"/>
        <c:axId val="21634257"/>
      </c:barChart>
      <c:catAx>
        <c:axId val="7519425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634257"/>
        <c:crosses val="autoZero"/>
        <c:auto val="1"/>
        <c:lblAlgn val="ctr"/>
        <c:lblOffset val="100"/>
        <c:noMultiLvlLbl val="0"/>
      </c:catAx>
      <c:valAx>
        <c:axId val="21634257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519425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Net Population Growth 2020–2025: Top 7 &amp; Bottom 7 States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'State Population 2000-2025'!$B$115</c:f>
              <c:strCache>
                <c:ptCount val="1"/>
                <c:pt idx="0">
                  <c:v>Net Growth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'State Population 2000-2025'!$A$116:$A$129</c:f>
              <c:strCache>
                <c:ptCount val="14"/>
                <c:pt idx="0">
                  <c:v>Texas</c:v>
                </c:pt>
                <c:pt idx="1">
                  <c:v>Florida</c:v>
                </c:pt>
                <c:pt idx="2">
                  <c:v>North Carolina</c:v>
                </c:pt>
                <c:pt idx="3">
                  <c:v>Georgia</c:v>
                </c:pt>
                <c:pt idx="4">
                  <c:v>South Carolina</c:v>
                </c:pt>
                <c:pt idx="5">
                  <c:v>Arizona</c:v>
                </c:pt>
                <c:pt idx="6">
                  <c:v>Tennessee</c:v>
                </c:pt>
                <c:pt idx="7">
                  <c:v>Hawaii</c:v>
                </c:pt>
                <c:pt idx="8">
                  <c:v>West Virginia</c:v>
                </c:pt>
                <c:pt idx="9">
                  <c:v>Louisiana</c:v>
                </c:pt>
                <c:pt idx="10">
                  <c:v>Illinois</c:v>
                </c:pt>
                <c:pt idx="11">
                  <c:v>Puerto Rico</c:v>
                </c:pt>
                <c:pt idx="12">
                  <c:v>New York</c:v>
                </c:pt>
                <c:pt idx="13">
                  <c:v>California</c:v>
                </c:pt>
              </c:strCache>
            </c:strRef>
          </c:cat>
          <c:val>
            <c:numRef>
              <c:f>'State Population 2000-2025'!$B$116:$B$129</c:f>
              <c:numCache>
                <c:formatCode>#,##0</c:formatCode>
                <c:ptCount val="14"/>
                <c:pt idx="0">
                  <c:v>2471926</c:v>
                </c:pt>
                <c:pt idx="1">
                  <c:v>1871193</c:v>
                </c:pt>
                <c:pt idx="2">
                  <c:v>747753</c:v>
                </c:pt>
                <c:pt idx="3">
                  <c:v>570153</c:v>
                </c:pt>
                <c:pt idx="4">
                  <c:v>438282</c:v>
                </c:pt>
                <c:pt idx="5">
                  <c:v>437171</c:v>
                </c:pt>
                <c:pt idx="6">
                  <c:v>387340</c:v>
                </c:pt>
                <c:pt idx="7">
                  <c:v>-18310</c:v>
                </c:pt>
                <c:pt idx="8">
                  <c:v>-25523</c:v>
                </c:pt>
                <c:pt idx="9">
                  <c:v>-33956</c:v>
                </c:pt>
                <c:pt idx="10">
                  <c:v>-76207</c:v>
                </c:pt>
                <c:pt idx="11">
                  <c:v>-96756</c:v>
                </c:pt>
                <c:pt idx="12">
                  <c:v>-119835</c:v>
                </c:pt>
                <c:pt idx="13">
                  <c:v>-172499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1-447B-ACD6-3B191579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54346"/>
        <c:axId val="11663157"/>
      </c:barChart>
      <c:catAx>
        <c:axId val="740543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1663157"/>
        <c:crosses val="autoZero"/>
        <c:auto val="1"/>
        <c:lblAlgn val="ctr"/>
        <c:lblOffset val="100"/>
        <c:noMultiLvlLbl val="0"/>
      </c:catAx>
      <c:valAx>
        <c:axId val="1166315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Net Population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405434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Bottom 10 Slowest-Growing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50k+'!$B$367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4A4A4A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50k+'!$A$368:$A$377</c:f>
              <c:strCache>
                <c:ptCount val="10"/>
                <c:pt idx="0">
                  <c:v>Santa Cruz-Watsonville (CA)</c:v>
                </c:pt>
                <c:pt idx="1">
                  <c:v>El Centro (CA)</c:v>
                </c:pt>
                <c:pt idx="2">
                  <c:v>Johnstown (PA)</c:v>
                </c:pt>
                <c:pt idx="3">
                  <c:v>State College (PA)</c:v>
                </c:pt>
                <c:pt idx="4">
                  <c:v>Charleston (WV)</c:v>
                </c:pt>
                <c:pt idx="5">
                  <c:v>Fairbanks-College (AK)</c:v>
                </c:pt>
                <c:pt idx="6">
                  <c:v>Wheeling (WV-OH)</c:v>
                </c:pt>
                <c:pt idx="7">
                  <c:v>Decatur (IL)</c:v>
                </c:pt>
                <c:pt idx="8">
                  <c:v>Decatur (AL)</c:v>
                </c:pt>
                <c:pt idx="9">
                  <c:v>Pittsfield (MA)</c:v>
                </c:pt>
              </c:strCache>
            </c:strRef>
          </c:cat>
          <c:val>
            <c:numRef>
              <c:f>'MSA 50k+'!$B$368:$B$377</c:f>
              <c:numCache>
                <c:formatCode>0.00%</c:formatCode>
                <c:ptCount val="10"/>
                <c:pt idx="0">
                  <c:v>-9.8119097074788608E-3</c:v>
                </c:pt>
                <c:pt idx="1">
                  <c:v>-7.4410054111429102E-3</c:v>
                </c:pt>
                <c:pt idx="2">
                  <c:v>-7.2129633193487603E-3</c:v>
                </c:pt>
                <c:pt idx="3">
                  <c:v>-7.0155515598876996E-3</c:v>
                </c:pt>
                <c:pt idx="4">
                  <c:v>-6.9159175249548501E-3</c:v>
                </c:pt>
                <c:pt idx="5">
                  <c:v>-6.8904294893473101E-3</c:v>
                </c:pt>
                <c:pt idx="6">
                  <c:v>-6.8732085589222102E-3</c:v>
                </c:pt>
                <c:pt idx="7">
                  <c:v>-6.4933115889103396E-3</c:v>
                </c:pt>
                <c:pt idx="8">
                  <c:v>-6.4933115889103396E-3</c:v>
                </c:pt>
                <c:pt idx="9">
                  <c:v>-6.3929205185627204E-3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8-4C2B-8E94-084E4CAA1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3887"/>
        <c:axId val="74851662"/>
      </c:barChart>
      <c:catAx>
        <c:axId val="302388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4851662"/>
        <c:crosses val="autoZero"/>
        <c:auto val="1"/>
        <c:lblAlgn val="ctr"/>
        <c:lblOffset val="100"/>
        <c:noMultiLvlLbl val="0"/>
      </c:catAx>
      <c:valAx>
        <c:axId val="74851662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02388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Top 10 Fastest-Growing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100k'!$B$332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100k'!$A$333:$A$342</c:f>
              <c:strCache>
                <c:ptCount val="10"/>
                <c:pt idx="0">
                  <c:v>Boise City (ID)</c:v>
                </c:pt>
                <c:pt idx="1">
                  <c:v>Raleigh-Cary (NC)</c:v>
                </c:pt>
                <c:pt idx="2">
                  <c:v>Fayetteville-Springdale-Rogers (AR)</c:v>
                </c:pt>
                <c:pt idx="3">
                  <c:v>St. George (UT)</c:v>
                </c:pt>
                <c:pt idx="4">
                  <c:v>Wilmington (NC)</c:v>
                </c:pt>
                <c:pt idx="5">
                  <c:v>Huntsville (AL)</c:v>
                </c:pt>
                <c:pt idx="6">
                  <c:v>Punta Gorda (FL)</c:v>
                </c:pt>
                <c:pt idx="7">
                  <c:v>Lakeland-Winter Haven (FL)</c:v>
                </c:pt>
                <c:pt idx="8">
                  <c:v>Spartanburg (SC)</c:v>
                </c:pt>
                <c:pt idx="9">
                  <c:v>Ocala (FL)</c:v>
                </c:pt>
              </c:strCache>
            </c:strRef>
          </c:cat>
          <c:val>
            <c:numRef>
              <c:f>'MSA 100k'!$B$333:$B$342</c:f>
              <c:numCache>
                <c:formatCode>0.00%</c:formatCode>
                <c:ptCount val="10"/>
                <c:pt idx="0">
                  <c:v>2.2302159124379401E-2</c:v>
                </c:pt>
                <c:pt idx="1">
                  <c:v>2.3601489999210998E-2</c:v>
                </c:pt>
                <c:pt idx="2">
                  <c:v>2.4272635829795199E-2</c:v>
                </c:pt>
                <c:pt idx="3">
                  <c:v>2.5135416516737001E-2</c:v>
                </c:pt>
                <c:pt idx="4">
                  <c:v>2.5809057109668701E-2</c:v>
                </c:pt>
                <c:pt idx="5">
                  <c:v>2.6418407664695401E-2</c:v>
                </c:pt>
                <c:pt idx="6">
                  <c:v>2.7220792978208199E-2</c:v>
                </c:pt>
                <c:pt idx="7">
                  <c:v>2.7431368726172599E-2</c:v>
                </c:pt>
                <c:pt idx="8">
                  <c:v>2.75453207235184E-2</c:v>
                </c:pt>
                <c:pt idx="9">
                  <c:v>3.4264418976857197E-2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0-4584-979A-7A043C79A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78368"/>
        <c:axId val="1792499"/>
      </c:barChart>
      <c:catAx>
        <c:axId val="5357836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792499"/>
        <c:crosses val="autoZero"/>
        <c:auto val="1"/>
        <c:lblAlgn val="ctr"/>
        <c:lblOffset val="100"/>
        <c:noMultiLvlLbl val="0"/>
      </c:catAx>
      <c:valAx>
        <c:axId val="179249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357836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Bottom 10 Slowest-Growing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100k'!$B$352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4A4A4A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100k'!$A$353:$A$362</c:f>
              <c:strCache>
                <c:ptCount val="10"/>
                <c:pt idx="0">
                  <c:v>Santa Cruz-Watsonville (CA)</c:v>
                </c:pt>
                <c:pt idx="1">
                  <c:v>El Centro (CA)</c:v>
                </c:pt>
                <c:pt idx="2">
                  <c:v>Johnstown (PA)</c:v>
                </c:pt>
                <c:pt idx="3">
                  <c:v>State College (PA)</c:v>
                </c:pt>
                <c:pt idx="4">
                  <c:v>Charleston (WV)</c:v>
                </c:pt>
                <c:pt idx="5">
                  <c:v>Wheeling (WV-OH)</c:v>
                </c:pt>
                <c:pt idx="6">
                  <c:v>Decatur (IL)</c:v>
                </c:pt>
                <c:pt idx="7">
                  <c:v>Decatur (AL)</c:v>
                </c:pt>
                <c:pt idx="8">
                  <c:v>Pittsfield (MA)</c:v>
                </c:pt>
                <c:pt idx="9">
                  <c:v>Springfield (IL)</c:v>
                </c:pt>
              </c:strCache>
            </c:strRef>
          </c:cat>
          <c:val>
            <c:numRef>
              <c:f>'MSA 100k'!$B$353:$B$362</c:f>
              <c:numCache>
                <c:formatCode>0.00%</c:formatCode>
                <c:ptCount val="10"/>
                <c:pt idx="0">
                  <c:v>-9.8119097074788608E-3</c:v>
                </c:pt>
                <c:pt idx="1">
                  <c:v>-7.4410054111429102E-3</c:v>
                </c:pt>
                <c:pt idx="2">
                  <c:v>-7.2129633193487603E-3</c:v>
                </c:pt>
                <c:pt idx="3">
                  <c:v>-7.0155515598876996E-3</c:v>
                </c:pt>
                <c:pt idx="4">
                  <c:v>-6.9159175249548501E-3</c:v>
                </c:pt>
                <c:pt idx="5">
                  <c:v>-6.8732085589222102E-3</c:v>
                </c:pt>
                <c:pt idx="6">
                  <c:v>-6.4933115889103396E-3</c:v>
                </c:pt>
                <c:pt idx="7">
                  <c:v>-6.4933115889103396E-3</c:v>
                </c:pt>
                <c:pt idx="8">
                  <c:v>-6.3929205185627204E-3</c:v>
                </c:pt>
                <c:pt idx="9">
                  <c:v>-6.0953220239406596E-3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6-469A-B2D6-9C2AADF02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3278"/>
        <c:axId val="70565203"/>
      </c:barChart>
      <c:catAx>
        <c:axId val="9146327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0565203"/>
        <c:crosses val="autoZero"/>
        <c:auto val="1"/>
        <c:lblAlgn val="ctr"/>
        <c:lblOffset val="100"/>
        <c:noMultiLvlLbl val="0"/>
      </c:catAx>
      <c:valAx>
        <c:axId val="70565203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146327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Top 10 Fastest-Growing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500+'!$B$114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500+'!$A$115:$A$124</c:f>
              <c:strCache>
                <c:ptCount val="10"/>
                <c:pt idx="0">
                  <c:v>Houston-Pasadena-The Woodlands (TX)</c:v>
                </c:pt>
                <c:pt idx="1">
                  <c:v>Charleston-North Charleston (SC)</c:v>
                </c:pt>
                <c:pt idx="2">
                  <c:v>Charlotte-Concord-Gastonia (NC-SC)</c:v>
                </c:pt>
                <c:pt idx="3">
                  <c:v>Provo-Orem-Lehi (UT)</c:v>
                </c:pt>
                <c:pt idx="4">
                  <c:v>Austin-Round Rock-San Marcos (TX)</c:v>
                </c:pt>
                <c:pt idx="5">
                  <c:v>Boise City (ID)</c:v>
                </c:pt>
                <c:pt idx="6">
                  <c:v>Raleigh-Cary (NC)</c:v>
                </c:pt>
                <c:pt idx="7">
                  <c:v>Fayetteville-Springdale-Rogers (AR)</c:v>
                </c:pt>
                <c:pt idx="8">
                  <c:v>Huntsville (AL)</c:v>
                </c:pt>
                <c:pt idx="9">
                  <c:v>Lakeland-Winter Haven (FL)</c:v>
                </c:pt>
              </c:strCache>
            </c:strRef>
          </c:cat>
          <c:val>
            <c:numRef>
              <c:f>'MSA 500+'!$B$115:$B$124</c:f>
              <c:numCache>
                <c:formatCode>0.00%</c:formatCode>
                <c:ptCount val="10"/>
                <c:pt idx="0">
                  <c:v>1.6292300743631902E-2</c:v>
                </c:pt>
                <c:pt idx="1">
                  <c:v>1.7360952215337601E-2</c:v>
                </c:pt>
                <c:pt idx="2">
                  <c:v>1.8761690957975599E-2</c:v>
                </c:pt>
                <c:pt idx="3">
                  <c:v>1.9017328245884001E-2</c:v>
                </c:pt>
                <c:pt idx="4">
                  <c:v>2.0955542510388E-2</c:v>
                </c:pt>
                <c:pt idx="5">
                  <c:v>2.2302159124379401E-2</c:v>
                </c:pt>
                <c:pt idx="6">
                  <c:v>2.3601489999210998E-2</c:v>
                </c:pt>
                <c:pt idx="7">
                  <c:v>2.4272635829795199E-2</c:v>
                </c:pt>
                <c:pt idx="8">
                  <c:v>2.6418407664695401E-2</c:v>
                </c:pt>
                <c:pt idx="9">
                  <c:v>2.7431368726172599E-2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3-4AFB-8001-ABD18A73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96160"/>
        <c:axId val="59962486"/>
      </c:barChart>
      <c:catAx>
        <c:axId val="3979616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9962486"/>
        <c:crosses val="autoZero"/>
        <c:auto val="1"/>
        <c:lblAlgn val="ctr"/>
        <c:lblOffset val="100"/>
        <c:noMultiLvlLbl val="0"/>
      </c:catAx>
      <c:valAx>
        <c:axId val="59962486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979616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Bottom 10 Slowest-Growing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500+'!$B$134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4A4A4A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500+'!$A$135:$A$144</c:f>
              <c:strCache>
                <c:ptCount val="10"/>
                <c:pt idx="0">
                  <c:v>Los Angeles-Long Beach-Anaheim (CA)</c:v>
                </c:pt>
                <c:pt idx="1">
                  <c:v>Memphis (TN-MS-AR)</c:v>
                </c:pt>
                <c:pt idx="2">
                  <c:v>Oxnard-Thousand Oaks-Ventura (CA)</c:v>
                </c:pt>
                <c:pt idx="3">
                  <c:v>New Orleans-Metairie (LA)</c:v>
                </c:pt>
                <c:pt idx="4">
                  <c:v>El Paso (TX)</c:v>
                </c:pt>
                <c:pt idx="5">
                  <c:v>Syracuse (NY)</c:v>
                </c:pt>
                <c:pt idx="6">
                  <c:v>San Diego-Chula Vista-Carlsbad (CA)</c:v>
                </c:pt>
                <c:pt idx="7">
                  <c:v>Urban Honolulu (HI)</c:v>
                </c:pt>
                <c:pt idx="8">
                  <c:v>Miami-Fort Lauderdale-West Palm B.. (FL)</c:v>
                </c:pt>
                <c:pt idx="9">
                  <c:v>Buffalo-Cheektowaga (NY)</c:v>
                </c:pt>
              </c:strCache>
            </c:strRef>
          </c:cat>
          <c:val>
            <c:numRef>
              <c:f>'MSA 500+'!$B$135:$B$144</c:f>
              <c:numCache>
                <c:formatCode>0.00%</c:formatCode>
                <c:ptCount val="10"/>
                <c:pt idx="0">
                  <c:v>-4.8388090241688704E-3</c:v>
                </c:pt>
                <c:pt idx="1">
                  <c:v>-3.13385041493606E-3</c:v>
                </c:pt>
                <c:pt idx="2">
                  <c:v>-3.0956371913211799E-3</c:v>
                </c:pt>
                <c:pt idx="3">
                  <c:v>-2.6043164876348901E-3</c:v>
                </c:pt>
                <c:pt idx="4">
                  <c:v>-2.32412287851618E-3</c:v>
                </c:pt>
                <c:pt idx="5">
                  <c:v>-1.9508896056601799E-3</c:v>
                </c:pt>
                <c:pt idx="6">
                  <c:v>-1.61032163239283E-3</c:v>
                </c:pt>
                <c:pt idx="7">
                  <c:v>-1.45332689654615E-3</c:v>
                </c:pt>
                <c:pt idx="8">
                  <c:v>-1.3920353826050399E-3</c:v>
                </c:pt>
                <c:pt idx="9">
                  <c:v>-1.3049155564082201E-3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A-4EA3-8BE2-AEF793278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0988"/>
        <c:axId val="19181906"/>
      </c:barChart>
      <c:catAx>
        <c:axId val="808098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9181906"/>
        <c:crosses val="autoZero"/>
        <c:auto val="1"/>
        <c:lblAlgn val="ctr"/>
        <c:lblOffset val="100"/>
        <c:noMultiLvlLbl val="0"/>
      </c:catAx>
      <c:valAx>
        <c:axId val="19181906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08098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Top 10 Fastest-Growing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1M+'!$B$61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1M+'!$A$62:$A$71</c:f>
              <c:strCache>
                <c:ptCount val="10"/>
                <c:pt idx="0">
                  <c:v>Cleveland (OH)</c:v>
                </c:pt>
                <c:pt idx="1">
                  <c:v>Jacksonville (FL)</c:v>
                </c:pt>
                <c:pt idx="2">
                  <c:v>Orlando-Kissimmee-Sanford (FL)</c:v>
                </c:pt>
                <c:pt idx="3">
                  <c:v>San Antonio-New Braunfels (TX)</c:v>
                </c:pt>
                <c:pt idx="4">
                  <c:v>Dallas-Fort Worth-Arlington (TX)</c:v>
                </c:pt>
                <c:pt idx="5">
                  <c:v>Nashville-Davidson--Murfreesboro-.. (TN)</c:v>
                </c:pt>
                <c:pt idx="6">
                  <c:v>Houston-Pasadena-The Woodlands (TX)</c:v>
                </c:pt>
                <c:pt idx="7">
                  <c:v>Charlotte-Concord-Gastonia (NC-SC)</c:v>
                </c:pt>
                <c:pt idx="8">
                  <c:v>Austin-Round Rock-San Marcos (TX)</c:v>
                </c:pt>
                <c:pt idx="9">
                  <c:v>Raleigh-Cary (NC)</c:v>
                </c:pt>
              </c:strCache>
            </c:strRef>
          </c:cat>
          <c:val>
            <c:numRef>
              <c:f>'MSA 1M+'!$B$62:$B$71</c:f>
              <c:numCache>
                <c:formatCode>0.00%</c:formatCode>
                <c:ptCount val="10"/>
                <c:pt idx="0">
                  <c:v>1.1582982448197301E-2</c:v>
                </c:pt>
                <c:pt idx="1">
                  <c:v>1.1659648207498E-2</c:v>
                </c:pt>
                <c:pt idx="2">
                  <c:v>1.29076138140578E-2</c:v>
                </c:pt>
                <c:pt idx="3">
                  <c:v>1.38398652413309E-2</c:v>
                </c:pt>
                <c:pt idx="4">
                  <c:v>1.4790868607546401E-2</c:v>
                </c:pt>
                <c:pt idx="5">
                  <c:v>1.6024908935719999E-2</c:v>
                </c:pt>
                <c:pt idx="6">
                  <c:v>1.6292300743631902E-2</c:v>
                </c:pt>
                <c:pt idx="7">
                  <c:v>1.8761690957975599E-2</c:v>
                </c:pt>
                <c:pt idx="8">
                  <c:v>2.0955542510388E-2</c:v>
                </c:pt>
                <c:pt idx="9">
                  <c:v>2.3601489999210998E-2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3-40DD-BBF6-2E1FD9C3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43997"/>
        <c:axId val="71833185"/>
      </c:barChart>
      <c:catAx>
        <c:axId val="8744399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1833185"/>
        <c:crosses val="autoZero"/>
        <c:auto val="1"/>
        <c:lblAlgn val="ctr"/>
        <c:lblOffset val="100"/>
        <c:noMultiLvlLbl val="0"/>
      </c:catAx>
      <c:valAx>
        <c:axId val="71833185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744399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Bottom 10 Slowest-Growing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1M+'!$B$81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4A4A4A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1M+'!$A$82:$A$91</c:f>
              <c:strCache>
                <c:ptCount val="10"/>
                <c:pt idx="0">
                  <c:v>Los Angeles-Long Beach-Anaheim (CA)</c:v>
                </c:pt>
                <c:pt idx="1">
                  <c:v>Memphis (TN-MS-AR)</c:v>
                </c:pt>
                <c:pt idx="2">
                  <c:v>San Diego-Chula Vista-Carlsbad (CA)</c:v>
                </c:pt>
                <c:pt idx="3">
                  <c:v>Miami-Fort Lauderdale-West Palm B.. (FL)</c:v>
                </c:pt>
                <c:pt idx="4">
                  <c:v>Buffalo-Cheektowaga (NY)</c:v>
                </c:pt>
                <c:pt idx="5">
                  <c:v>Pittsburgh (PA)</c:v>
                </c:pt>
                <c:pt idx="6">
                  <c:v>St. Louis (MO-IL)</c:v>
                </c:pt>
                <c:pt idx="7">
                  <c:v>Tucson (AZ)</c:v>
                </c:pt>
                <c:pt idx="8">
                  <c:v>San Francisco-Oakland-Fremont (CA)</c:v>
                </c:pt>
                <c:pt idx="9">
                  <c:v>Baltimore-Columbia-Towson (MD)</c:v>
                </c:pt>
              </c:strCache>
            </c:strRef>
          </c:cat>
          <c:val>
            <c:numRef>
              <c:f>'MSA 1M+'!$B$82:$B$91</c:f>
              <c:numCache>
                <c:formatCode>0.00%</c:formatCode>
                <c:ptCount val="10"/>
                <c:pt idx="0">
                  <c:v>-4.8388090241688704E-3</c:v>
                </c:pt>
                <c:pt idx="1">
                  <c:v>-3.13385041493606E-3</c:v>
                </c:pt>
                <c:pt idx="2">
                  <c:v>-1.61032163239283E-3</c:v>
                </c:pt>
                <c:pt idx="3">
                  <c:v>-1.3920353826050399E-3</c:v>
                </c:pt>
                <c:pt idx="4">
                  <c:v>-1.3049155564082201E-3</c:v>
                </c:pt>
                <c:pt idx="5">
                  <c:v>-1.30301111023144E-3</c:v>
                </c:pt>
                <c:pt idx="6">
                  <c:v>1.07669006905471E-3</c:v>
                </c:pt>
                <c:pt idx="7">
                  <c:v>1.14490021016232E-3</c:v>
                </c:pt>
                <c:pt idx="8">
                  <c:v>1.42902440047809E-3</c:v>
                </c:pt>
                <c:pt idx="9">
                  <c:v>1.49254149784021E-3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9-4D0E-81C7-3250E1EEA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16592"/>
        <c:axId val="27379073"/>
      </c:barChart>
      <c:catAx>
        <c:axId val="6851659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7379073"/>
        <c:crosses val="autoZero"/>
        <c:auto val="1"/>
        <c:lblAlgn val="ctr"/>
        <c:lblOffset val="100"/>
        <c:noMultiLvlLbl val="0"/>
      </c:catAx>
      <c:valAx>
        <c:axId val="27379073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851659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Top 10 Fastest-Growing MSAs — 1-Year Growth (2024–2025)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'MSA 2M+ 5-Yr CAGR'!$B$129</c:f>
              <c:strCache>
                <c:ptCount val="1"/>
                <c:pt idx="0">
                  <c:v>1yr Growth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'MSA 2M+ 5-Yr CAGR'!$A$130:$A$139</c:f>
              <c:strCache>
                <c:ptCount val="10"/>
                <c:pt idx="0">
                  <c:v>Seattle-Tacoma-Bellevue (WA)</c:v>
                </c:pt>
                <c:pt idx="1">
                  <c:v>Phoenix-Mesa-Chandler (AZ)</c:v>
                </c:pt>
                <c:pt idx="2">
                  <c:v>Cleveland (OH)</c:v>
                </c:pt>
                <c:pt idx="3">
                  <c:v>Orlando-Kissimmee-Sanford (FL)</c:v>
                </c:pt>
                <c:pt idx="4">
                  <c:v>San Antonio-New Braunfels (TX)</c:v>
                </c:pt>
                <c:pt idx="5">
                  <c:v>Dallas-Fort Worth-Arlington (TX)</c:v>
                </c:pt>
                <c:pt idx="6">
                  <c:v>Nashville-Davidson--Murfreesboro-.. (TN)</c:v>
                </c:pt>
                <c:pt idx="7">
                  <c:v>Houston-Pasadena-The Woodlands (TX)</c:v>
                </c:pt>
                <c:pt idx="8">
                  <c:v>Charlotte-Concord-Gastonia (NC-SC)</c:v>
                </c:pt>
                <c:pt idx="9">
                  <c:v>Austin-Round Rock-San Marcos (TX)</c:v>
                </c:pt>
              </c:strCache>
            </c:strRef>
          </c:cat>
          <c:val>
            <c:numRef>
              <c:f>'MSA 2M+ 5-Yr CAGR'!$B$130:$B$139</c:f>
              <c:numCache>
                <c:formatCode>0.00%</c:formatCode>
                <c:ptCount val="10"/>
                <c:pt idx="0">
                  <c:v>1.0456405543827501E-2</c:v>
                </c:pt>
                <c:pt idx="1">
                  <c:v>1.1424845445913301E-2</c:v>
                </c:pt>
                <c:pt idx="2">
                  <c:v>1.1582982448197301E-2</c:v>
                </c:pt>
                <c:pt idx="3">
                  <c:v>1.29076138140578E-2</c:v>
                </c:pt>
                <c:pt idx="4">
                  <c:v>1.38398652413309E-2</c:v>
                </c:pt>
                <c:pt idx="5">
                  <c:v>1.4790868607546401E-2</c:v>
                </c:pt>
                <c:pt idx="6">
                  <c:v>1.6024908935719999E-2</c:v>
                </c:pt>
                <c:pt idx="7">
                  <c:v>1.6292300743631902E-2</c:v>
                </c:pt>
                <c:pt idx="8">
                  <c:v>1.8761690957975599E-2</c:v>
                </c:pt>
                <c:pt idx="9">
                  <c:v>2.0955542510388E-2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E-491A-A509-CD1F7BB2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3710"/>
        <c:axId val="41991103"/>
      </c:barChart>
      <c:catAx>
        <c:axId val="1607371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Population Growth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1991103"/>
        <c:crosses val="autoZero"/>
        <c:auto val="1"/>
        <c:lblAlgn val="ctr"/>
        <c:lblOffset val="100"/>
        <c:noMultiLvlLbl val="0"/>
      </c:catAx>
      <c:valAx>
        <c:axId val="41991103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607371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345</xdr:row>
      <xdr:rowOff>0</xdr:rowOff>
    </xdr:from>
    <xdr:to>
      <xdr:col>12</xdr:col>
      <xdr:colOff>392760</xdr:colOff>
      <xdr:row>373</xdr:row>
      <xdr:rowOff>65880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365</xdr:row>
      <xdr:rowOff>0</xdr:rowOff>
    </xdr:from>
    <xdr:to>
      <xdr:col>12</xdr:col>
      <xdr:colOff>392760</xdr:colOff>
      <xdr:row>393</xdr:row>
      <xdr:rowOff>65520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330</xdr:row>
      <xdr:rowOff>0</xdr:rowOff>
    </xdr:from>
    <xdr:to>
      <xdr:col>12</xdr:col>
      <xdr:colOff>392760</xdr:colOff>
      <xdr:row>358</xdr:row>
      <xdr:rowOff>65880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350</xdr:row>
      <xdr:rowOff>0</xdr:rowOff>
    </xdr:from>
    <xdr:to>
      <xdr:col>12</xdr:col>
      <xdr:colOff>392760</xdr:colOff>
      <xdr:row>378</xdr:row>
      <xdr:rowOff>65520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112</xdr:row>
      <xdr:rowOff>0</xdr:rowOff>
    </xdr:from>
    <xdr:to>
      <xdr:col>12</xdr:col>
      <xdr:colOff>392760</xdr:colOff>
      <xdr:row>131</xdr:row>
      <xdr:rowOff>38100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132</xdr:row>
      <xdr:rowOff>0</xdr:rowOff>
    </xdr:from>
    <xdr:to>
      <xdr:col>12</xdr:col>
      <xdr:colOff>392760</xdr:colOff>
      <xdr:row>148</xdr:row>
      <xdr:rowOff>142875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59</xdr:row>
      <xdr:rowOff>0</xdr:rowOff>
    </xdr:from>
    <xdr:to>
      <xdr:col>12</xdr:col>
      <xdr:colOff>392760</xdr:colOff>
      <xdr:row>79</xdr:row>
      <xdr:rowOff>47625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80</xdr:row>
      <xdr:rowOff>28575</xdr:rowOff>
    </xdr:from>
    <xdr:to>
      <xdr:col>12</xdr:col>
      <xdr:colOff>392760</xdr:colOff>
      <xdr:row>100</xdr:row>
      <xdr:rowOff>123825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122</xdr:row>
      <xdr:rowOff>85725</xdr:rowOff>
    </xdr:from>
    <xdr:to>
      <xdr:col>12</xdr:col>
      <xdr:colOff>402285</xdr:colOff>
      <xdr:row>141</xdr:row>
      <xdr:rowOff>36945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9525</xdr:colOff>
      <xdr:row>142</xdr:row>
      <xdr:rowOff>28574</xdr:rowOff>
    </xdr:from>
    <xdr:to>
      <xdr:col>12</xdr:col>
      <xdr:colOff>402285</xdr:colOff>
      <xdr:row>160</xdr:row>
      <xdr:rowOff>27419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125</xdr:row>
      <xdr:rowOff>180975</xdr:rowOff>
    </xdr:from>
    <xdr:to>
      <xdr:col>12</xdr:col>
      <xdr:colOff>383235</xdr:colOff>
      <xdr:row>148</xdr:row>
      <xdr:rowOff>94095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149</xdr:row>
      <xdr:rowOff>47625</xdr:rowOff>
    </xdr:from>
    <xdr:to>
      <xdr:col>12</xdr:col>
      <xdr:colOff>392760</xdr:colOff>
      <xdr:row>169</xdr:row>
      <xdr:rowOff>104775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129</xdr:row>
      <xdr:rowOff>78120</xdr:rowOff>
    </xdr:from>
    <xdr:to>
      <xdr:col>7</xdr:col>
      <xdr:colOff>8640</xdr:colOff>
      <xdr:row>155</xdr:row>
      <xdr:rowOff>162720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7"/>
  <sheetViews>
    <sheetView zoomScaleNormal="100" workbookViewId="0">
      <pane xSplit="2" ySplit="1" topLeftCell="S350" activePane="bottomRight" state="frozen"/>
      <selection pane="topRight" activeCell="S1" sqref="S1"/>
      <selection pane="bottomLeft" activeCell="A2" sqref="A2"/>
      <selection pane="bottomRight" activeCell="A375" sqref="A375"/>
    </sheetView>
  </sheetViews>
  <sheetFormatPr defaultColWidth="8.7109375" defaultRowHeight="15" x14ac:dyDescent="0.25"/>
  <cols>
    <col min="1" max="1" width="50" bestFit="1" customWidth="1"/>
    <col min="2" max="2" width="48" customWidth="1"/>
    <col min="3" max="33" width="13" customWidth="1"/>
  </cols>
  <sheetData>
    <row r="1" spans="1:34" ht="48" customHeight="1" x14ac:dyDescent="0.25">
      <c r="A1" s="1" t="s">
        <v>0</v>
      </c>
      <c r="B1" s="2" t="s">
        <v>1</v>
      </c>
      <c r="C1" s="3">
        <v>2000</v>
      </c>
      <c r="D1" s="3">
        <v>2001</v>
      </c>
      <c r="E1" s="3">
        <v>2002</v>
      </c>
      <c r="F1" s="3">
        <v>2003</v>
      </c>
      <c r="G1" s="3">
        <v>2004</v>
      </c>
      <c r="H1" s="3">
        <v>2005</v>
      </c>
      <c r="I1" s="3">
        <v>2006</v>
      </c>
      <c r="J1" s="3">
        <v>2007</v>
      </c>
      <c r="K1" s="3">
        <v>2008</v>
      </c>
      <c r="L1" s="3">
        <v>2009</v>
      </c>
      <c r="M1" s="3">
        <v>2010</v>
      </c>
      <c r="N1" s="3">
        <v>2011</v>
      </c>
      <c r="O1" s="3">
        <v>2012</v>
      </c>
      <c r="P1" s="3">
        <v>2013</v>
      </c>
      <c r="Q1" s="3">
        <v>2014</v>
      </c>
      <c r="R1" s="3">
        <v>2015</v>
      </c>
      <c r="S1" s="3">
        <v>2016</v>
      </c>
      <c r="T1" s="3">
        <v>2017</v>
      </c>
      <c r="U1" s="3">
        <v>2018</v>
      </c>
      <c r="V1" s="3">
        <v>2019</v>
      </c>
      <c r="W1" s="3">
        <v>2020</v>
      </c>
      <c r="X1" s="3">
        <v>2021</v>
      </c>
      <c r="Y1" s="3">
        <v>2022</v>
      </c>
      <c r="Z1" s="3">
        <v>2023</v>
      </c>
      <c r="AA1" s="3">
        <v>2024</v>
      </c>
      <c r="AB1" s="3">
        <v>2025</v>
      </c>
      <c r="AC1" s="4" t="s">
        <v>2</v>
      </c>
      <c r="AD1" s="4" t="s">
        <v>3</v>
      </c>
      <c r="AE1" s="4" t="s">
        <v>4</v>
      </c>
      <c r="AF1" s="4" t="s">
        <v>5</v>
      </c>
      <c r="AG1" s="4" t="s">
        <v>6</v>
      </c>
      <c r="AH1" s="4" t="s">
        <v>7</v>
      </c>
    </row>
    <row r="2" spans="1:34" ht="15" customHeight="1" x14ac:dyDescent="0.25">
      <c r="A2" s="5">
        <v>1</v>
      </c>
      <c r="B2" s="6" t="s">
        <v>8</v>
      </c>
      <c r="C2" s="7">
        <v>275827</v>
      </c>
      <c r="D2" s="7">
        <v>281734</v>
      </c>
      <c r="E2" s="7">
        <v>288186</v>
      </c>
      <c r="F2" s="7">
        <v>294349</v>
      </c>
      <c r="G2" s="7">
        <v>304149</v>
      </c>
      <c r="H2" s="7">
        <v>316442</v>
      </c>
      <c r="I2" s="7">
        <v>329375</v>
      </c>
      <c r="J2" s="7">
        <v>339517</v>
      </c>
      <c r="K2" s="7">
        <v>348054</v>
      </c>
      <c r="L2" s="7">
        <v>354525</v>
      </c>
      <c r="M2" s="7">
        <v>255348</v>
      </c>
      <c r="N2" s="7">
        <v>257376</v>
      </c>
      <c r="O2" s="7">
        <v>259585</v>
      </c>
      <c r="P2" s="7">
        <v>263125</v>
      </c>
      <c r="Q2" s="7">
        <v>265883</v>
      </c>
      <c r="R2" s="7">
        <v>269473</v>
      </c>
      <c r="S2" s="7">
        <v>274689</v>
      </c>
      <c r="T2" s="7">
        <v>279139</v>
      </c>
      <c r="U2" s="7">
        <v>282727</v>
      </c>
      <c r="V2" s="7">
        <v>283914</v>
      </c>
      <c r="W2" s="7">
        <v>425198</v>
      </c>
      <c r="X2" s="7">
        <v>437860</v>
      </c>
      <c r="Y2" s="7">
        <v>454222</v>
      </c>
      <c r="Z2" s="7">
        <v>467617</v>
      </c>
      <c r="AA2" s="7">
        <v>480374</v>
      </c>
      <c r="AB2" s="7">
        <v>492772</v>
      </c>
      <c r="AC2" s="8">
        <f t="shared" ref="AC2:AC65" si="0">IF(C2="","",IF(C2=0,"",(AB2-C2)/C2))</f>
        <v>0.78652561206843419</v>
      </c>
      <c r="AD2" s="8">
        <f t="shared" ref="AD2:AD65" si="1">IF(C2="","",IF(C2=0,"",(AB2/C2)^(1/25)-1))</f>
        <v>2.3482378832574202E-2</v>
      </c>
      <c r="AE2" s="8">
        <f t="shared" ref="AE2:AE65" si="2">IF(R2="","",IF(R2=0,"",(AB2/R2)^(1/10)-1))</f>
        <v>6.2216581343371047E-2</v>
      </c>
      <c r="AF2" s="8">
        <f t="shared" ref="AF2:AF65" si="3">IF(W2="","",IF(W2=0,"",(AB2/W2)^(1/5)-1))</f>
        <v>2.9937715399369402E-2</v>
      </c>
      <c r="AG2" s="8">
        <f t="shared" ref="AG2:AG65" si="4">IF(Y2="","",IF(Y2=0,"",(AB2/Y2)^(1/3)-1))</f>
        <v>2.7525525111768978E-2</v>
      </c>
      <c r="AH2" s="8">
        <f t="shared" ref="AH2:AH65" si="5">IF(AA2="","",IF(AA2=0,"",(AB2-AA2)/AA2))</f>
        <v>2.5809057109668715E-2</v>
      </c>
    </row>
    <row r="3" spans="1:34" ht="15" customHeight="1" x14ac:dyDescent="0.25">
      <c r="A3" s="5">
        <v>2</v>
      </c>
      <c r="B3" s="6" t="s">
        <v>9</v>
      </c>
      <c r="C3" s="7">
        <v>253038</v>
      </c>
      <c r="D3" s="7">
        <v>254890</v>
      </c>
      <c r="E3" s="7">
        <v>258169</v>
      </c>
      <c r="F3" s="7">
        <v>261810</v>
      </c>
      <c r="G3" s="7">
        <v>266015</v>
      </c>
      <c r="H3" s="7">
        <v>268318</v>
      </c>
      <c r="I3" s="7">
        <v>269495</v>
      </c>
      <c r="J3" s="7">
        <v>269945</v>
      </c>
      <c r="K3" s="7">
        <v>270609</v>
      </c>
      <c r="L3" s="7">
        <v>271712</v>
      </c>
      <c r="M3" s="7">
        <v>274933</v>
      </c>
      <c r="N3" s="7">
        <v>276033</v>
      </c>
      <c r="O3" s="7">
        <v>277178</v>
      </c>
      <c r="P3" s="7">
        <v>278000</v>
      </c>
      <c r="Q3" s="7">
        <v>277393</v>
      </c>
      <c r="R3" s="7">
        <v>276085</v>
      </c>
      <c r="S3" s="7">
        <v>274213</v>
      </c>
      <c r="T3" s="7">
        <v>273567</v>
      </c>
      <c r="U3" s="7">
        <v>273233</v>
      </c>
      <c r="V3" s="7">
        <v>274011</v>
      </c>
      <c r="W3" s="7">
        <v>369221</v>
      </c>
      <c r="X3" s="7">
        <v>370576</v>
      </c>
      <c r="Y3" s="7">
        <v>371037</v>
      </c>
      <c r="Z3" s="7">
        <v>371220</v>
      </c>
      <c r="AA3" s="7">
        <v>372561</v>
      </c>
      <c r="AB3" s="7">
        <v>372047</v>
      </c>
      <c r="AC3" s="8">
        <f t="shared" si="0"/>
        <v>0.47032066329958344</v>
      </c>
      <c r="AD3" s="8">
        <f t="shared" si="1"/>
        <v>1.5538710149413104E-2</v>
      </c>
      <c r="AE3" s="8">
        <f t="shared" si="2"/>
        <v>3.0280546200344371E-2</v>
      </c>
      <c r="AF3" s="8">
        <f t="shared" si="3"/>
        <v>1.5261252711828988E-3</v>
      </c>
      <c r="AG3" s="8">
        <f t="shared" si="4"/>
        <v>9.0654475870244333E-4</v>
      </c>
      <c r="AH3" s="8">
        <f t="shared" si="5"/>
        <v>-1.3796398442134309E-3</v>
      </c>
    </row>
    <row r="4" spans="1:34" ht="15" customHeight="1" x14ac:dyDescent="0.25">
      <c r="A4" s="5">
        <v>3</v>
      </c>
      <c r="B4" s="6" t="s">
        <v>10</v>
      </c>
      <c r="C4" s="7">
        <v>116618</v>
      </c>
      <c r="D4" s="7">
        <v>120667</v>
      </c>
      <c r="E4" s="7">
        <v>125468</v>
      </c>
      <c r="F4" s="7">
        <v>129322</v>
      </c>
      <c r="G4" s="7">
        <v>134080</v>
      </c>
      <c r="H4" s="7">
        <v>140962</v>
      </c>
      <c r="I4" s="7">
        <v>148670</v>
      </c>
      <c r="J4" s="7">
        <v>153405</v>
      </c>
      <c r="K4" s="7">
        <v>157730</v>
      </c>
      <c r="L4" s="7">
        <v>158629</v>
      </c>
      <c r="M4" s="7">
        <v>157681</v>
      </c>
      <c r="N4" s="7">
        <v>159365</v>
      </c>
      <c r="O4" s="7">
        <v>160836</v>
      </c>
      <c r="P4" s="7">
        <v>164558</v>
      </c>
      <c r="Q4" s="7">
        <v>168551</v>
      </c>
      <c r="R4" s="7">
        <v>173057</v>
      </c>
      <c r="S4" s="7">
        <v>179229</v>
      </c>
      <c r="T4" s="7">
        <v>185127</v>
      </c>
      <c r="U4" s="7">
        <v>189671</v>
      </c>
      <c r="V4" s="7">
        <v>195065</v>
      </c>
      <c r="W4" s="7">
        <v>248976</v>
      </c>
      <c r="X4" s="7">
        <v>256146</v>
      </c>
      <c r="Y4" s="7">
        <v>258131</v>
      </c>
      <c r="Z4" s="7">
        <v>261120</v>
      </c>
      <c r="AA4" s="7">
        <v>264207</v>
      </c>
      <c r="AB4" s="7">
        <v>266376</v>
      </c>
      <c r="AC4" s="8">
        <f t="shared" si="0"/>
        <v>1.284175684714195</v>
      </c>
      <c r="AD4" s="8">
        <f t="shared" si="1"/>
        <v>3.3592097431914381E-2</v>
      </c>
      <c r="AE4" s="8">
        <f t="shared" si="2"/>
        <v>4.4072344389398443E-2</v>
      </c>
      <c r="AF4" s="8">
        <f t="shared" si="3"/>
        <v>1.3602146425284456E-2</v>
      </c>
      <c r="AG4" s="8">
        <f t="shared" si="4"/>
        <v>1.0535658794752045E-2</v>
      </c>
      <c r="AH4" s="8">
        <f t="shared" si="5"/>
        <v>8.2094721184525765E-3</v>
      </c>
    </row>
    <row r="5" spans="1:34" ht="15" customHeight="1" x14ac:dyDescent="0.25">
      <c r="A5" s="5">
        <v>4</v>
      </c>
      <c r="B5" s="9" t="s">
        <v>11</v>
      </c>
      <c r="C5" s="10">
        <v>148258</v>
      </c>
      <c r="D5" s="10">
        <v>149807</v>
      </c>
      <c r="E5" s="10">
        <v>152213</v>
      </c>
      <c r="F5" s="10">
        <v>154726</v>
      </c>
      <c r="G5" s="10">
        <v>157841</v>
      </c>
      <c r="H5" s="10">
        <v>161586</v>
      </c>
      <c r="I5" s="10">
        <v>163802</v>
      </c>
      <c r="J5" s="10">
        <v>163300</v>
      </c>
      <c r="K5" s="10">
        <v>163802</v>
      </c>
      <c r="L5" s="10">
        <v>164767</v>
      </c>
      <c r="M5" s="10">
        <v>169287</v>
      </c>
      <c r="N5" s="10">
        <v>169977</v>
      </c>
      <c r="O5" s="10">
        <v>172523</v>
      </c>
      <c r="P5" s="10">
        <v>175722</v>
      </c>
      <c r="Q5" s="10">
        <v>179765</v>
      </c>
      <c r="R5" s="10">
        <v>183321</v>
      </c>
      <c r="S5" s="10">
        <v>185722</v>
      </c>
      <c r="T5" s="10">
        <v>187110</v>
      </c>
      <c r="U5" s="10">
        <v>189137</v>
      </c>
      <c r="V5" s="10">
        <v>176790</v>
      </c>
      <c r="W5" s="10">
        <v>199875</v>
      </c>
      <c r="X5" s="10">
        <v>204406</v>
      </c>
      <c r="Y5" s="10">
        <v>211491</v>
      </c>
      <c r="Z5" s="10">
        <v>218454</v>
      </c>
      <c r="AA5" s="10">
        <v>226600</v>
      </c>
      <c r="AB5" s="10">
        <v>231174</v>
      </c>
      <c r="AC5" s="8">
        <f t="shared" si="0"/>
        <v>0.55926830255365645</v>
      </c>
      <c r="AD5" s="8">
        <f t="shared" si="1"/>
        <v>1.7927468911110411E-2</v>
      </c>
      <c r="AE5" s="8">
        <f t="shared" si="2"/>
        <v>2.3464249561289563E-2</v>
      </c>
      <c r="AF5" s="8">
        <f t="shared" si="3"/>
        <v>2.9523115652745346E-2</v>
      </c>
      <c r="AG5" s="8">
        <f t="shared" si="4"/>
        <v>3.0107064661237359E-2</v>
      </c>
      <c r="AH5" s="8">
        <f t="shared" si="5"/>
        <v>2.0185348631950574E-2</v>
      </c>
    </row>
    <row r="6" spans="1:34" ht="15" customHeight="1" x14ac:dyDescent="0.25">
      <c r="A6" s="5">
        <v>5</v>
      </c>
      <c r="B6" s="6" t="s">
        <v>12</v>
      </c>
      <c r="C6" s="7">
        <v>127020</v>
      </c>
      <c r="D6" s="7">
        <v>127604</v>
      </c>
      <c r="E6" s="7">
        <v>128194</v>
      </c>
      <c r="F6" s="7">
        <v>128614</v>
      </c>
      <c r="G6" s="7">
        <v>128782</v>
      </c>
      <c r="H6" s="7">
        <v>129267</v>
      </c>
      <c r="I6" s="7">
        <v>129842</v>
      </c>
      <c r="J6" s="7">
        <v>131010</v>
      </c>
      <c r="K6" s="7">
        <v>131728</v>
      </c>
      <c r="L6" s="7">
        <v>132923</v>
      </c>
      <c r="M6" s="7">
        <v>133969</v>
      </c>
      <c r="N6" s="7">
        <v>134446</v>
      </c>
      <c r="O6" s="7">
        <v>135911</v>
      </c>
      <c r="P6" s="7">
        <v>136533</v>
      </c>
      <c r="Q6" s="7">
        <v>137280</v>
      </c>
      <c r="R6" s="7">
        <v>137794</v>
      </c>
      <c r="S6" s="7">
        <v>138112</v>
      </c>
      <c r="T6" s="7">
        <v>138685</v>
      </c>
      <c r="U6" s="7">
        <v>138898</v>
      </c>
      <c r="V6" s="7">
        <v>139137</v>
      </c>
      <c r="W6" s="7">
        <v>170493</v>
      </c>
      <c r="X6" s="7">
        <v>169104</v>
      </c>
      <c r="Y6" s="7">
        <v>170166</v>
      </c>
      <c r="Z6" s="7">
        <v>170516</v>
      </c>
      <c r="AA6" s="7">
        <v>170863</v>
      </c>
      <c r="AB6" s="7">
        <v>171182</v>
      </c>
      <c r="AC6" s="8">
        <f t="shared" si="0"/>
        <v>0.34767753109746496</v>
      </c>
      <c r="AD6" s="8">
        <f t="shared" si="1"/>
        <v>1.2006820578595034E-2</v>
      </c>
      <c r="AE6" s="8">
        <f t="shared" si="2"/>
        <v>2.1933836217468805E-2</v>
      </c>
      <c r="AF6" s="8">
        <f t="shared" si="3"/>
        <v>8.0694096798561432E-4</v>
      </c>
      <c r="AG6" s="8">
        <f t="shared" si="4"/>
        <v>1.9862656146223401E-3</v>
      </c>
      <c r="AH6" s="8">
        <f t="shared" si="5"/>
        <v>1.8669928539239039E-3</v>
      </c>
    </row>
    <row r="7" spans="1:34" ht="15" customHeight="1" x14ac:dyDescent="0.25">
      <c r="A7" s="5">
        <v>6</v>
      </c>
      <c r="B7" s="6" t="s">
        <v>13</v>
      </c>
      <c r="C7" s="7">
        <v>254418</v>
      </c>
      <c r="D7" s="7">
        <v>256794</v>
      </c>
      <c r="E7" s="7">
        <v>259155</v>
      </c>
      <c r="F7" s="7">
        <v>261085</v>
      </c>
      <c r="G7" s="7">
        <v>263028</v>
      </c>
      <c r="H7" s="7">
        <v>265919</v>
      </c>
      <c r="I7" s="7">
        <v>270735</v>
      </c>
      <c r="J7" s="7">
        <v>276725</v>
      </c>
      <c r="K7" s="7">
        <v>282520</v>
      </c>
      <c r="L7" s="7">
        <v>286822</v>
      </c>
      <c r="M7" s="7">
        <v>284848</v>
      </c>
      <c r="N7" s="7">
        <v>286575</v>
      </c>
      <c r="O7" s="7">
        <v>288995</v>
      </c>
      <c r="P7" s="7">
        <v>291573</v>
      </c>
      <c r="Q7" s="7">
        <v>294491</v>
      </c>
      <c r="R7" s="7">
        <v>298402</v>
      </c>
      <c r="S7" s="7">
        <v>303005</v>
      </c>
      <c r="T7" s="7">
        <v>309272</v>
      </c>
      <c r="U7" s="7">
        <v>317099</v>
      </c>
      <c r="V7" s="7">
        <v>323180</v>
      </c>
      <c r="W7" s="7">
        <v>356543</v>
      </c>
      <c r="X7" s="7">
        <v>362509</v>
      </c>
      <c r="Y7" s="7">
        <v>373254</v>
      </c>
      <c r="Z7" s="7">
        <v>385705</v>
      </c>
      <c r="AA7" s="7">
        <v>396728</v>
      </c>
      <c r="AB7" s="7">
        <v>407656</v>
      </c>
      <c r="AC7" s="8">
        <f t="shared" si="0"/>
        <v>0.60230801279783663</v>
      </c>
      <c r="AD7" s="8">
        <f t="shared" si="1"/>
        <v>1.9036735278501693E-2</v>
      </c>
      <c r="AE7" s="8">
        <f t="shared" si="2"/>
        <v>3.1689976004779741E-2</v>
      </c>
      <c r="AF7" s="8">
        <f t="shared" si="3"/>
        <v>2.7155946812193132E-2</v>
      </c>
      <c r="AG7" s="8">
        <f t="shared" si="4"/>
        <v>2.9824270124854113E-2</v>
      </c>
      <c r="AH7" s="8">
        <f t="shared" si="5"/>
        <v>2.7545320723518379E-2</v>
      </c>
    </row>
    <row r="8" spans="1:34" ht="15" customHeight="1" x14ac:dyDescent="0.25">
      <c r="A8" s="5">
        <v>7</v>
      </c>
      <c r="B8" s="9" t="s">
        <v>14</v>
      </c>
      <c r="C8" s="10">
        <v>485378</v>
      </c>
      <c r="D8" s="10">
        <v>491393</v>
      </c>
      <c r="E8" s="10">
        <v>498428</v>
      </c>
      <c r="F8" s="10">
        <v>508118</v>
      </c>
      <c r="G8" s="10">
        <v>521029</v>
      </c>
      <c r="H8" s="10">
        <v>538638</v>
      </c>
      <c r="I8" s="10">
        <v>557477</v>
      </c>
      <c r="J8" s="10">
        <v>573483</v>
      </c>
      <c r="K8" s="10">
        <v>580282</v>
      </c>
      <c r="L8" s="10">
        <v>583403</v>
      </c>
      <c r="M8" s="10">
        <v>602743</v>
      </c>
      <c r="N8" s="10">
        <v>608144</v>
      </c>
      <c r="O8" s="10">
        <v>612187</v>
      </c>
      <c r="P8" s="10">
        <v>617908</v>
      </c>
      <c r="Q8" s="10">
        <v>628217</v>
      </c>
      <c r="R8" s="10">
        <v>640910</v>
      </c>
      <c r="S8" s="10">
        <v>656847</v>
      </c>
      <c r="T8" s="10">
        <v>674860</v>
      </c>
      <c r="U8" s="10">
        <v>694658</v>
      </c>
      <c r="V8" s="10">
        <v>711023</v>
      </c>
      <c r="W8" s="10">
        <v>730148</v>
      </c>
      <c r="X8" s="10">
        <v>755803</v>
      </c>
      <c r="Y8" s="10">
        <v>790796</v>
      </c>
      <c r="Z8" s="10">
        <v>824794</v>
      </c>
      <c r="AA8" s="10">
        <v>851434</v>
      </c>
      <c r="AB8" s="10">
        <v>874790</v>
      </c>
      <c r="AC8" s="8">
        <f t="shared" si="0"/>
        <v>0.80228605334399172</v>
      </c>
      <c r="AD8" s="8">
        <f t="shared" si="1"/>
        <v>2.3842018134249132E-2</v>
      </c>
      <c r="AE8" s="8">
        <f t="shared" si="2"/>
        <v>3.1598438762868275E-2</v>
      </c>
      <c r="AF8" s="8">
        <f t="shared" si="3"/>
        <v>3.6808578758004584E-2</v>
      </c>
      <c r="AG8" s="8">
        <f t="shared" si="4"/>
        <v>3.4220436510440377E-2</v>
      </c>
      <c r="AH8" s="8">
        <f t="shared" si="5"/>
        <v>2.743136872617255E-2</v>
      </c>
    </row>
    <row r="9" spans="1:34" ht="15" customHeight="1" x14ac:dyDescent="0.25">
      <c r="A9" s="5">
        <v>8</v>
      </c>
      <c r="B9" s="6" t="s">
        <v>15</v>
      </c>
      <c r="C9" s="7">
        <v>115511</v>
      </c>
      <c r="D9" s="7">
        <v>116759</v>
      </c>
      <c r="E9" s="7">
        <v>118197</v>
      </c>
      <c r="F9" s="7">
        <v>119631</v>
      </c>
      <c r="G9" s="7">
        <v>121698</v>
      </c>
      <c r="H9" s="7">
        <v>125350</v>
      </c>
      <c r="I9" s="7">
        <v>128217</v>
      </c>
      <c r="J9" s="7">
        <v>130791</v>
      </c>
      <c r="K9" s="7">
        <v>133105</v>
      </c>
      <c r="L9" s="7">
        <v>135883</v>
      </c>
      <c r="M9" s="7">
        <v>141009</v>
      </c>
      <c r="N9" s="7">
        <v>145166</v>
      </c>
      <c r="O9" s="7">
        <v>150421</v>
      </c>
      <c r="P9" s="7">
        <v>154472</v>
      </c>
      <c r="Q9" s="7">
        <v>157988</v>
      </c>
      <c r="R9" s="7">
        <v>161247</v>
      </c>
      <c r="S9" s="7">
        <v>164310</v>
      </c>
      <c r="T9" s="7">
        <v>167450</v>
      </c>
      <c r="U9" s="7">
        <v>170625</v>
      </c>
      <c r="V9" s="7">
        <v>172212</v>
      </c>
      <c r="W9" s="7">
        <v>194302</v>
      </c>
      <c r="X9" s="7">
        <v>196476</v>
      </c>
      <c r="Y9" s="7">
        <v>199504</v>
      </c>
      <c r="Z9" s="7">
        <v>202368</v>
      </c>
      <c r="AA9" s="7">
        <v>206057</v>
      </c>
      <c r="AB9" s="7">
        <v>208013</v>
      </c>
      <c r="AC9" s="8">
        <f t="shared" si="0"/>
        <v>0.80080684956411075</v>
      </c>
      <c r="AD9" s="8">
        <f t="shared" si="1"/>
        <v>2.3808392663254851E-2</v>
      </c>
      <c r="AE9" s="8">
        <f t="shared" si="2"/>
        <v>2.5793359727412701E-2</v>
      </c>
      <c r="AF9" s="8">
        <f t="shared" si="3"/>
        <v>1.3730798909276087E-2</v>
      </c>
      <c r="AG9" s="8">
        <f t="shared" si="4"/>
        <v>1.4019460870375422E-2</v>
      </c>
      <c r="AH9" s="8">
        <f t="shared" si="5"/>
        <v>9.4925190602600257E-3</v>
      </c>
    </row>
    <row r="10" spans="1:34" ht="15" customHeight="1" x14ac:dyDescent="0.25">
      <c r="A10" s="5">
        <v>9</v>
      </c>
      <c r="B10" s="9" t="s">
        <v>16</v>
      </c>
      <c r="C10" s="10">
        <v>91256</v>
      </c>
      <c r="D10" s="10">
        <v>94624</v>
      </c>
      <c r="E10" s="10">
        <v>99432</v>
      </c>
      <c r="F10" s="10">
        <v>104274</v>
      </c>
      <c r="G10" s="10">
        <v>110294</v>
      </c>
      <c r="H10" s="10">
        <v>119119</v>
      </c>
      <c r="I10" s="10">
        <v>126720</v>
      </c>
      <c r="J10" s="10">
        <v>132298</v>
      </c>
      <c r="K10" s="10">
        <v>135678</v>
      </c>
      <c r="L10" s="10">
        <v>137473</v>
      </c>
      <c r="M10" s="10">
        <v>138323</v>
      </c>
      <c r="N10" s="10">
        <v>140918</v>
      </c>
      <c r="O10" s="10">
        <v>143548</v>
      </c>
      <c r="P10" s="10">
        <v>146135</v>
      </c>
      <c r="Q10" s="10">
        <v>149970</v>
      </c>
      <c r="R10" s="10">
        <v>153282</v>
      </c>
      <c r="S10" s="10">
        <v>157683</v>
      </c>
      <c r="T10" s="10">
        <v>164045</v>
      </c>
      <c r="U10" s="10">
        <v>169604</v>
      </c>
      <c r="V10" s="10">
        <v>175195</v>
      </c>
      <c r="W10" s="10">
        <v>182002</v>
      </c>
      <c r="X10" s="10">
        <v>191519</v>
      </c>
      <c r="Y10" s="10">
        <v>197936</v>
      </c>
      <c r="Z10" s="10">
        <v>202953</v>
      </c>
      <c r="AA10" s="10">
        <v>208431</v>
      </c>
      <c r="AB10" s="10">
        <v>213670</v>
      </c>
      <c r="AC10" s="8">
        <f t="shared" si="0"/>
        <v>1.3414350837205224</v>
      </c>
      <c r="AD10" s="8">
        <f t="shared" si="1"/>
        <v>3.4616225152639624E-2</v>
      </c>
      <c r="AE10" s="8">
        <f t="shared" si="2"/>
        <v>3.3773128662064833E-2</v>
      </c>
      <c r="AF10" s="8">
        <f t="shared" si="3"/>
        <v>3.2603226964804888E-2</v>
      </c>
      <c r="AG10" s="8">
        <f t="shared" si="4"/>
        <v>2.5824152647995868E-2</v>
      </c>
      <c r="AH10" s="8">
        <f t="shared" si="5"/>
        <v>2.5135416516736953E-2</v>
      </c>
    </row>
    <row r="11" spans="1:34" ht="15" customHeight="1" x14ac:dyDescent="0.25">
      <c r="A11" s="5">
        <v>10</v>
      </c>
      <c r="B11" s="6" t="s">
        <v>17</v>
      </c>
      <c r="C11" s="7">
        <v>801444</v>
      </c>
      <c r="D11" s="7">
        <v>812426</v>
      </c>
      <c r="E11" s="7">
        <v>828245</v>
      </c>
      <c r="F11" s="7">
        <v>844194</v>
      </c>
      <c r="G11" s="7">
        <v>857162</v>
      </c>
      <c r="H11" s="7">
        <v>867438</v>
      </c>
      <c r="I11" s="7">
        <v>878024</v>
      </c>
      <c r="J11" s="7">
        <v>889888</v>
      </c>
      <c r="K11" s="7">
        <v>903133</v>
      </c>
      <c r="L11" s="7">
        <v>915267</v>
      </c>
      <c r="M11" s="7">
        <v>932202</v>
      </c>
      <c r="N11" s="7">
        <v>940206</v>
      </c>
      <c r="O11" s="7">
        <v>946501</v>
      </c>
      <c r="P11" s="7">
        <v>953630</v>
      </c>
      <c r="Q11" s="7">
        <v>963323</v>
      </c>
      <c r="R11" s="7">
        <v>972906</v>
      </c>
      <c r="S11" s="7">
        <v>981015</v>
      </c>
      <c r="T11" s="7">
        <v>990274</v>
      </c>
      <c r="U11" s="7">
        <v>997611</v>
      </c>
      <c r="V11" s="7">
        <v>1004925</v>
      </c>
      <c r="W11" s="7">
        <v>1165959</v>
      </c>
      <c r="X11" s="7">
        <v>1171964</v>
      </c>
      <c r="Y11" s="7">
        <v>1178247</v>
      </c>
      <c r="Z11" s="7">
        <v>1188936</v>
      </c>
      <c r="AA11" s="7">
        <v>1199830</v>
      </c>
      <c r="AB11" s="7">
        <v>1203383</v>
      </c>
      <c r="AC11" s="8">
        <f t="shared" si="0"/>
        <v>0.50151850909109064</v>
      </c>
      <c r="AD11" s="8">
        <f t="shared" si="1"/>
        <v>1.6391975506331535E-2</v>
      </c>
      <c r="AE11" s="8">
        <f t="shared" si="2"/>
        <v>2.1488070400019099E-2</v>
      </c>
      <c r="AF11" s="8">
        <f t="shared" si="3"/>
        <v>6.3385707927703372E-3</v>
      </c>
      <c r="AG11" s="8">
        <f t="shared" si="4"/>
        <v>7.0611519935945832E-3</v>
      </c>
      <c r="AH11" s="8">
        <f t="shared" si="5"/>
        <v>2.9612528441529218E-3</v>
      </c>
    </row>
    <row r="12" spans="1:34" ht="15" customHeight="1" x14ac:dyDescent="0.25">
      <c r="A12" s="5">
        <v>11</v>
      </c>
      <c r="B12" s="9" t="s">
        <v>18</v>
      </c>
      <c r="C12" s="10">
        <v>344808</v>
      </c>
      <c r="D12" s="10">
        <v>355153</v>
      </c>
      <c r="E12" s="10">
        <v>365239</v>
      </c>
      <c r="F12" s="10">
        <v>374743</v>
      </c>
      <c r="G12" s="10">
        <v>385049</v>
      </c>
      <c r="H12" s="10">
        <v>394881</v>
      </c>
      <c r="I12" s="10">
        <v>402383</v>
      </c>
      <c r="J12" s="10">
        <v>410616</v>
      </c>
      <c r="K12" s="10">
        <v>416657</v>
      </c>
      <c r="L12" s="10">
        <v>419261</v>
      </c>
      <c r="M12" s="10">
        <v>426220</v>
      </c>
      <c r="N12" s="10">
        <v>429244</v>
      </c>
      <c r="O12" s="10">
        <v>433623</v>
      </c>
      <c r="P12" s="10">
        <v>438365</v>
      </c>
      <c r="Q12" s="10">
        <v>444651</v>
      </c>
      <c r="R12" s="10">
        <v>451851</v>
      </c>
      <c r="S12" s="10">
        <v>460369</v>
      </c>
      <c r="T12" s="10">
        <v>468260</v>
      </c>
      <c r="U12" s="10">
        <v>477033</v>
      </c>
      <c r="V12" s="10">
        <v>486006</v>
      </c>
      <c r="W12" s="10">
        <v>551300</v>
      </c>
      <c r="X12" s="10">
        <v>559593</v>
      </c>
      <c r="Y12" s="10">
        <v>562238</v>
      </c>
      <c r="Z12" s="10">
        <v>566460</v>
      </c>
      <c r="AA12" s="10">
        <v>573341</v>
      </c>
      <c r="AB12" s="10">
        <v>578734</v>
      </c>
      <c r="AC12" s="8">
        <f t="shared" si="0"/>
        <v>0.67842393447947846</v>
      </c>
      <c r="AD12" s="8">
        <f t="shared" si="1"/>
        <v>2.0930237016106856E-2</v>
      </c>
      <c r="AE12" s="8">
        <f t="shared" si="2"/>
        <v>2.5057847902651309E-2</v>
      </c>
      <c r="AF12" s="8">
        <f t="shared" si="3"/>
        <v>9.7600887307160988E-3</v>
      </c>
      <c r="AG12" s="8">
        <f t="shared" si="4"/>
        <v>9.6858442240079778E-3</v>
      </c>
      <c r="AH12" s="8">
        <f t="shared" si="5"/>
        <v>9.4062695673255529E-3</v>
      </c>
    </row>
    <row r="13" spans="1:34" ht="15" customHeight="1" x14ac:dyDescent="0.25">
      <c r="A13" s="5">
        <v>12</v>
      </c>
      <c r="B13" s="9" t="s">
        <v>19</v>
      </c>
      <c r="C13" s="10">
        <v>260285</v>
      </c>
      <c r="D13" s="10">
        <v>264393</v>
      </c>
      <c r="E13" s="10">
        <v>271261</v>
      </c>
      <c r="F13" s="10">
        <v>279156</v>
      </c>
      <c r="G13" s="10">
        <v>289817</v>
      </c>
      <c r="H13" s="10">
        <v>301714</v>
      </c>
      <c r="I13" s="10">
        <v>313964</v>
      </c>
      <c r="J13" s="10">
        <v>323032</v>
      </c>
      <c r="K13" s="10">
        <v>327172</v>
      </c>
      <c r="L13" s="10">
        <v>328547</v>
      </c>
      <c r="M13" s="10">
        <v>331440</v>
      </c>
      <c r="N13" s="10">
        <v>332823</v>
      </c>
      <c r="O13" s="10">
        <v>334842</v>
      </c>
      <c r="P13" s="10">
        <v>336491</v>
      </c>
      <c r="Q13" s="10">
        <v>339859</v>
      </c>
      <c r="R13" s="10">
        <v>344480</v>
      </c>
      <c r="S13" s="10">
        <v>350449</v>
      </c>
      <c r="T13" s="10">
        <v>356842</v>
      </c>
      <c r="U13" s="10">
        <v>362918</v>
      </c>
      <c r="V13" s="10">
        <v>369683</v>
      </c>
      <c r="W13" s="10">
        <v>377432</v>
      </c>
      <c r="X13" s="10">
        <v>385203</v>
      </c>
      <c r="Y13" s="10">
        <v>397075</v>
      </c>
      <c r="Z13" s="10">
        <v>412300</v>
      </c>
      <c r="AA13" s="10">
        <v>427995</v>
      </c>
      <c r="AB13" s="10">
        <v>442660</v>
      </c>
      <c r="AC13" s="8">
        <f t="shared" si="0"/>
        <v>0.70067426090631424</v>
      </c>
      <c r="AD13" s="8">
        <f t="shared" si="1"/>
        <v>2.1468187496002322E-2</v>
      </c>
      <c r="AE13" s="8">
        <f t="shared" si="2"/>
        <v>2.5393657276995274E-2</v>
      </c>
      <c r="AF13" s="8">
        <f t="shared" si="3"/>
        <v>3.2395997741772709E-2</v>
      </c>
      <c r="AG13" s="8">
        <f t="shared" si="4"/>
        <v>3.6889742879151255E-2</v>
      </c>
      <c r="AH13" s="8">
        <f t="shared" si="5"/>
        <v>3.4264418976857204E-2</v>
      </c>
    </row>
    <row r="14" spans="1:34" ht="15" customHeight="1" x14ac:dyDescent="0.25">
      <c r="A14" s="5">
        <v>13</v>
      </c>
      <c r="B14" s="6" t="s">
        <v>20</v>
      </c>
      <c r="C14" s="7">
        <v>142246</v>
      </c>
      <c r="D14" s="7">
        <v>146008</v>
      </c>
      <c r="E14" s="7">
        <v>149473</v>
      </c>
      <c r="F14" s="7">
        <v>152138</v>
      </c>
      <c r="G14" s="7">
        <v>156281</v>
      </c>
      <c r="H14" s="7">
        <v>153407</v>
      </c>
      <c r="I14" s="7">
        <v>154885</v>
      </c>
      <c r="J14" s="7">
        <v>157235</v>
      </c>
      <c r="K14" s="7">
        <v>157736</v>
      </c>
      <c r="L14" s="7">
        <v>156952</v>
      </c>
      <c r="M14" s="7">
        <v>159727</v>
      </c>
      <c r="N14" s="7">
        <v>159076</v>
      </c>
      <c r="O14" s="7">
        <v>161310</v>
      </c>
      <c r="P14" s="7">
        <v>162590</v>
      </c>
      <c r="Q14" s="7">
        <v>165317</v>
      </c>
      <c r="R14" s="7">
        <v>169037</v>
      </c>
      <c r="S14" s="7">
        <v>173794</v>
      </c>
      <c r="T14" s="7">
        <v>177066</v>
      </c>
      <c r="U14" s="7">
        <v>179593</v>
      </c>
      <c r="V14" s="7">
        <v>183378</v>
      </c>
      <c r="W14" s="7">
        <v>188023</v>
      </c>
      <c r="X14" s="7">
        <v>195048</v>
      </c>
      <c r="Y14" s="7">
        <v>203116</v>
      </c>
      <c r="Z14" s="7">
        <v>206814</v>
      </c>
      <c r="AA14" s="7">
        <v>211456</v>
      </c>
      <c r="AB14" s="7">
        <v>217212</v>
      </c>
      <c r="AC14" s="8">
        <f t="shared" si="0"/>
        <v>0.52701657691604686</v>
      </c>
      <c r="AD14" s="8">
        <f t="shared" si="1"/>
        <v>1.7076804925260092E-2</v>
      </c>
      <c r="AE14" s="8">
        <f t="shared" si="2"/>
        <v>2.539265873714136E-2</v>
      </c>
      <c r="AF14" s="8">
        <f t="shared" si="3"/>
        <v>2.928244886118514E-2</v>
      </c>
      <c r="AG14" s="8">
        <f t="shared" si="4"/>
        <v>2.2617513794450428E-2</v>
      </c>
      <c r="AH14" s="8">
        <f t="shared" si="5"/>
        <v>2.7220792978208234E-2</v>
      </c>
    </row>
    <row r="15" spans="1:34" ht="15" customHeight="1" x14ac:dyDescent="0.25">
      <c r="A15" s="5">
        <v>14</v>
      </c>
      <c r="B15" s="9" t="s">
        <v>21</v>
      </c>
      <c r="C15" s="10">
        <v>379919</v>
      </c>
      <c r="D15" s="10">
        <v>396239</v>
      </c>
      <c r="E15" s="10">
        <v>405742</v>
      </c>
      <c r="F15" s="10">
        <v>418064</v>
      </c>
      <c r="G15" s="10">
        <v>442891</v>
      </c>
      <c r="H15" s="10">
        <v>463583</v>
      </c>
      <c r="I15" s="10">
        <v>491423</v>
      </c>
      <c r="J15" s="10">
        <v>522453</v>
      </c>
      <c r="K15" s="10">
        <v>539754</v>
      </c>
      <c r="L15" s="10">
        <v>555551</v>
      </c>
      <c r="M15" s="10">
        <v>530587</v>
      </c>
      <c r="N15" s="10">
        <v>542614</v>
      </c>
      <c r="O15" s="10">
        <v>552890</v>
      </c>
      <c r="P15" s="10">
        <v>565742</v>
      </c>
      <c r="Q15" s="10">
        <v>576538</v>
      </c>
      <c r="R15" s="10">
        <v>589961</v>
      </c>
      <c r="S15" s="10">
        <v>609431</v>
      </c>
      <c r="T15" s="10">
        <v>627363</v>
      </c>
      <c r="U15" s="10">
        <v>643321</v>
      </c>
      <c r="V15" s="10">
        <v>658446</v>
      </c>
      <c r="W15" s="10">
        <v>675397</v>
      </c>
      <c r="X15" s="10">
        <v>698249</v>
      </c>
      <c r="Y15" s="10">
        <v>717814</v>
      </c>
      <c r="Z15" s="10">
        <v>739116</v>
      </c>
      <c r="AA15" s="10">
        <v>758992</v>
      </c>
      <c r="AB15" s="10">
        <v>773426</v>
      </c>
      <c r="AC15" s="8">
        <f t="shared" si="0"/>
        <v>1.0357655184394567</v>
      </c>
      <c r="AD15" s="8">
        <f t="shared" si="1"/>
        <v>2.8843007280649591E-2</v>
      </c>
      <c r="AE15" s="8">
        <f t="shared" si="2"/>
        <v>2.7447279248421053E-2</v>
      </c>
      <c r="AF15" s="8">
        <f t="shared" si="3"/>
        <v>2.7476571896225988E-2</v>
      </c>
      <c r="AG15" s="8">
        <f t="shared" si="4"/>
        <v>2.5185089364839541E-2</v>
      </c>
      <c r="AH15" s="8">
        <f t="shared" si="5"/>
        <v>1.9017328245884015E-2</v>
      </c>
    </row>
    <row r="16" spans="1:34" ht="15" customHeight="1" x14ac:dyDescent="0.25">
      <c r="A16" s="5">
        <v>15</v>
      </c>
      <c r="B16" s="6" t="s">
        <v>22</v>
      </c>
      <c r="C16" s="7">
        <v>250130</v>
      </c>
      <c r="D16" s="7">
        <v>253407</v>
      </c>
      <c r="E16" s="7">
        <v>255764</v>
      </c>
      <c r="F16" s="7">
        <v>259146</v>
      </c>
      <c r="G16" s="7">
        <v>261093</v>
      </c>
      <c r="H16" s="7">
        <v>262771</v>
      </c>
      <c r="I16" s="7">
        <v>266327</v>
      </c>
      <c r="J16" s="7">
        <v>269144</v>
      </c>
      <c r="K16" s="7">
        <v>271582</v>
      </c>
      <c r="L16" s="7">
        <v>276659</v>
      </c>
      <c r="M16" s="7">
        <v>292163</v>
      </c>
      <c r="N16" s="7">
        <v>294863</v>
      </c>
      <c r="O16" s="7">
        <v>296922</v>
      </c>
      <c r="P16" s="7">
        <v>299898</v>
      </c>
      <c r="Q16" s="7">
        <v>304388</v>
      </c>
      <c r="R16" s="7">
        <v>307917</v>
      </c>
      <c r="S16" s="7">
        <v>311320</v>
      </c>
      <c r="T16" s="7">
        <v>314252</v>
      </c>
      <c r="U16" s="7">
        <v>316128</v>
      </c>
      <c r="V16" s="7">
        <v>318770</v>
      </c>
      <c r="W16" s="7">
        <v>352143</v>
      </c>
      <c r="X16" s="7">
        <v>355315</v>
      </c>
      <c r="Y16" s="7">
        <v>356941</v>
      </c>
      <c r="Z16" s="7">
        <v>360619</v>
      </c>
      <c r="AA16" s="7">
        <v>364664</v>
      </c>
      <c r="AB16" s="7">
        <v>368431</v>
      </c>
      <c r="AC16" s="8">
        <f t="shared" si="0"/>
        <v>0.47295806180785993</v>
      </c>
      <c r="AD16" s="8">
        <f t="shared" si="1"/>
        <v>1.5611512686985796E-2</v>
      </c>
      <c r="AE16" s="8">
        <f t="shared" si="2"/>
        <v>1.8104248647950572E-2</v>
      </c>
      <c r="AF16" s="8">
        <f t="shared" si="3"/>
        <v>9.0842345429253957E-3</v>
      </c>
      <c r="AG16" s="8">
        <f t="shared" si="4"/>
        <v>1.0616946174017095E-2</v>
      </c>
      <c r="AH16" s="8">
        <f t="shared" si="5"/>
        <v>1.033005725818836E-2</v>
      </c>
    </row>
    <row r="17" spans="1:34" ht="15" customHeight="1" x14ac:dyDescent="0.25">
      <c r="A17" s="5">
        <v>16</v>
      </c>
      <c r="B17" s="6" t="s">
        <v>23</v>
      </c>
      <c r="C17" s="7">
        <v>443916</v>
      </c>
      <c r="D17" s="7">
        <v>458557</v>
      </c>
      <c r="E17" s="7">
        <v>474109</v>
      </c>
      <c r="F17" s="7">
        <v>490139</v>
      </c>
      <c r="G17" s="7">
        <v>512180</v>
      </c>
      <c r="H17" s="7">
        <v>541542</v>
      </c>
      <c r="I17" s="7">
        <v>565956</v>
      </c>
      <c r="J17" s="7">
        <v>585264</v>
      </c>
      <c r="K17" s="7">
        <v>588709</v>
      </c>
      <c r="L17" s="7">
        <v>586908</v>
      </c>
      <c r="M17" s="7">
        <v>619834</v>
      </c>
      <c r="N17" s="7">
        <v>627959</v>
      </c>
      <c r="O17" s="7">
        <v>638613</v>
      </c>
      <c r="P17" s="7">
        <v>651766</v>
      </c>
      <c r="Q17" s="7">
        <v>666687</v>
      </c>
      <c r="R17" s="7">
        <v>686627</v>
      </c>
      <c r="S17" s="7">
        <v>707252</v>
      </c>
      <c r="T17" s="7">
        <v>722381</v>
      </c>
      <c r="U17" s="7">
        <v>733759</v>
      </c>
      <c r="V17" s="7">
        <v>748275</v>
      </c>
      <c r="W17" s="7">
        <v>765575</v>
      </c>
      <c r="X17" s="7">
        <v>791169</v>
      </c>
      <c r="Y17" s="7">
        <v>828059</v>
      </c>
      <c r="Z17" s="7">
        <v>846125</v>
      </c>
      <c r="AA17" s="7">
        <v>861667</v>
      </c>
      <c r="AB17" s="7">
        <v>875607</v>
      </c>
      <c r="AC17" s="8">
        <f t="shared" si="0"/>
        <v>0.97246100613629605</v>
      </c>
      <c r="AD17" s="8">
        <f t="shared" si="1"/>
        <v>2.7543785588358238E-2</v>
      </c>
      <c r="AE17" s="8">
        <f t="shared" si="2"/>
        <v>2.4610577046346727E-2</v>
      </c>
      <c r="AF17" s="8">
        <f t="shared" si="3"/>
        <v>2.7221962775166197E-2</v>
      </c>
      <c r="AG17" s="8">
        <f t="shared" si="4"/>
        <v>1.878524784204938E-2</v>
      </c>
      <c r="AH17" s="8">
        <f t="shared" si="5"/>
        <v>1.6177943451472554E-2</v>
      </c>
    </row>
    <row r="18" spans="1:34" ht="15" customHeight="1" x14ac:dyDescent="0.25">
      <c r="A18" s="5">
        <v>17</v>
      </c>
      <c r="B18" s="9" t="s">
        <v>24</v>
      </c>
      <c r="C18" s="10">
        <v>183045</v>
      </c>
      <c r="D18" s="10">
        <v>193060</v>
      </c>
      <c r="E18" s="10">
        <v>203570</v>
      </c>
      <c r="F18" s="10">
        <v>210635</v>
      </c>
      <c r="G18" s="10">
        <v>217706</v>
      </c>
      <c r="H18" s="10">
        <v>225856</v>
      </c>
      <c r="I18" s="10">
        <v>234387</v>
      </c>
      <c r="J18" s="10">
        <v>242250</v>
      </c>
      <c r="K18" s="10">
        <v>248852</v>
      </c>
      <c r="L18" s="10">
        <v>254759</v>
      </c>
      <c r="M18" s="10">
        <v>254155</v>
      </c>
      <c r="N18" s="10">
        <v>258518</v>
      </c>
      <c r="O18" s="10">
        <v>263395</v>
      </c>
      <c r="P18" s="10">
        <v>269196</v>
      </c>
      <c r="Q18" s="10">
        <v>276291</v>
      </c>
      <c r="R18" s="10">
        <v>285025</v>
      </c>
      <c r="S18" s="10">
        <v>294582</v>
      </c>
      <c r="T18" s="10">
        <v>304543</v>
      </c>
      <c r="U18" s="10">
        <v>313052</v>
      </c>
      <c r="V18" s="10">
        <v>322116</v>
      </c>
      <c r="W18" s="10">
        <v>331434</v>
      </c>
      <c r="X18" s="10">
        <v>339891</v>
      </c>
      <c r="Y18" s="10">
        <v>350793</v>
      </c>
      <c r="Z18" s="10">
        <v>360971</v>
      </c>
      <c r="AA18" s="10">
        <v>371280</v>
      </c>
      <c r="AB18" s="10">
        <v>378426</v>
      </c>
      <c r="AC18" s="8">
        <f t="shared" si="0"/>
        <v>1.0673932639514874</v>
      </c>
      <c r="AD18" s="8">
        <f t="shared" si="1"/>
        <v>2.9477653247683921E-2</v>
      </c>
      <c r="AE18" s="8">
        <f t="shared" si="2"/>
        <v>2.8749888829729064E-2</v>
      </c>
      <c r="AF18" s="8">
        <f t="shared" si="3"/>
        <v>2.6873110828677271E-2</v>
      </c>
      <c r="AG18" s="8">
        <f t="shared" si="4"/>
        <v>2.5596860887606709E-2</v>
      </c>
      <c r="AH18" s="8">
        <f t="shared" si="5"/>
        <v>1.9246929541047189E-2</v>
      </c>
    </row>
    <row r="19" spans="1:34" ht="15" customHeight="1" x14ac:dyDescent="0.25">
      <c r="A19" s="5">
        <v>18</v>
      </c>
      <c r="B19" s="6" t="s">
        <v>25</v>
      </c>
      <c r="C19" s="7">
        <v>1265715</v>
      </c>
      <c r="D19" s="7">
        <v>1324426</v>
      </c>
      <c r="E19" s="7">
        <v>1353176</v>
      </c>
      <c r="F19" s="7">
        <v>1382693</v>
      </c>
      <c r="G19" s="7">
        <v>1418999</v>
      </c>
      <c r="H19" s="7">
        <v>1464309</v>
      </c>
      <c r="I19" s="7">
        <v>1528958</v>
      </c>
      <c r="J19" s="7">
        <v>1594525</v>
      </c>
      <c r="K19" s="7">
        <v>1654100</v>
      </c>
      <c r="L19" s="7">
        <v>1705075</v>
      </c>
      <c r="M19" s="7">
        <v>1727601</v>
      </c>
      <c r="N19" s="7">
        <v>1781118</v>
      </c>
      <c r="O19" s="7">
        <v>1835653</v>
      </c>
      <c r="P19" s="7">
        <v>1884893</v>
      </c>
      <c r="Q19" s="7">
        <v>1944513</v>
      </c>
      <c r="R19" s="7">
        <v>2004660</v>
      </c>
      <c r="S19" s="7">
        <v>2065007</v>
      </c>
      <c r="T19" s="7">
        <v>2118549</v>
      </c>
      <c r="U19" s="7">
        <v>2169708</v>
      </c>
      <c r="V19" s="7">
        <v>2231362</v>
      </c>
      <c r="W19" s="7">
        <v>2300172</v>
      </c>
      <c r="X19" s="7">
        <v>2359313</v>
      </c>
      <c r="Y19" s="7">
        <v>2434592</v>
      </c>
      <c r="Z19" s="7">
        <v>2498809</v>
      </c>
      <c r="AA19" s="7">
        <v>2567149</v>
      </c>
      <c r="AB19" s="7">
        <v>2620945</v>
      </c>
      <c r="AC19" s="8">
        <f t="shared" si="0"/>
        <v>1.0707228720525552</v>
      </c>
      <c r="AD19" s="8">
        <f t="shared" si="1"/>
        <v>2.9543922401766398E-2</v>
      </c>
      <c r="AE19" s="8">
        <f t="shared" si="2"/>
        <v>2.7168560961417842E-2</v>
      </c>
      <c r="AF19" s="8">
        <f t="shared" si="3"/>
        <v>2.6454065077253563E-2</v>
      </c>
      <c r="AG19" s="8">
        <f t="shared" si="4"/>
        <v>2.4889960528691191E-2</v>
      </c>
      <c r="AH19" s="8">
        <f t="shared" si="5"/>
        <v>2.0955542510387982E-2</v>
      </c>
    </row>
    <row r="20" spans="1:34" ht="15" customHeight="1" x14ac:dyDescent="0.25">
      <c r="A20" s="5">
        <v>19</v>
      </c>
      <c r="B20" s="9" t="s">
        <v>26</v>
      </c>
      <c r="C20" s="10">
        <v>592703</v>
      </c>
      <c r="D20" s="10">
        <v>604908</v>
      </c>
      <c r="E20" s="10">
        <v>618388</v>
      </c>
      <c r="F20" s="10">
        <v>631336</v>
      </c>
      <c r="G20" s="10">
        <v>648989</v>
      </c>
      <c r="H20" s="10">
        <v>668200</v>
      </c>
      <c r="I20" s="10">
        <v>677166</v>
      </c>
      <c r="J20" s="10">
        <v>682868</v>
      </c>
      <c r="K20" s="10">
        <v>685926</v>
      </c>
      <c r="L20" s="10">
        <v>688126</v>
      </c>
      <c r="M20" s="10">
        <v>702948</v>
      </c>
      <c r="N20" s="10">
        <v>707733</v>
      </c>
      <c r="O20" s="10">
        <v>716613</v>
      </c>
      <c r="P20" s="10">
        <v>726493</v>
      </c>
      <c r="Q20" s="10">
        <v>740283</v>
      </c>
      <c r="R20" s="10">
        <v>758739</v>
      </c>
      <c r="S20" s="10">
        <v>777999</v>
      </c>
      <c r="T20" s="10">
        <v>792850</v>
      </c>
      <c r="U20" s="10">
        <v>806504</v>
      </c>
      <c r="V20" s="10">
        <v>821806</v>
      </c>
      <c r="W20" s="10">
        <v>837884</v>
      </c>
      <c r="X20" s="10">
        <v>862683</v>
      </c>
      <c r="Y20" s="10">
        <v>895487</v>
      </c>
      <c r="Z20" s="10">
        <v>917527</v>
      </c>
      <c r="AA20" s="10">
        <v>934945</v>
      </c>
      <c r="AB20" s="10">
        <v>948158</v>
      </c>
      <c r="AC20" s="8">
        <f t="shared" si="0"/>
        <v>0.59971857743254209</v>
      </c>
      <c r="AD20" s="8">
        <f t="shared" si="1"/>
        <v>1.8970810904488156E-2</v>
      </c>
      <c r="AE20" s="8">
        <f t="shared" si="2"/>
        <v>2.2536526494162601E-2</v>
      </c>
      <c r="AF20" s="8">
        <f t="shared" si="3"/>
        <v>2.5036577983258201E-2</v>
      </c>
      <c r="AG20" s="8">
        <f t="shared" si="4"/>
        <v>1.9233781319144772E-2</v>
      </c>
      <c r="AH20" s="8">
        <f t="shared" si="5"/>
        <v>1.4132382118734257E-2</v>
      </c>
    </row>
    <row r="21" spans="1:34" ht="15" customHeight="1" x14ac:dyDescent="0.25">
      <c r="A21" s="5">
        <v>20</v>
      </c>
      <c r="B21" s="6" t="s">
        <v>27</v>
      </c>
      <c r="C21" s="7">
        <v>113008</v>
      </c>
      <c r="D21" s="7">
        <v>114177</v>
      </c>
      <c r="E21" s="7">
        <v>115235</v>
      </c>
      <c r="F21" s="7">
        <v>115849</v>
      </c>
      <c r="G21" s="7">
        <v>117503</v>
      </c>
      <c r="H21" s="7">
        <v>117975</v>
      </c>
      <c r="I21" s="7">
        <v>119112</v>
      </c>
      <c r="J21" s="7">
        <v>120599</v>
      </c>
      <c r="K21" s="7">
        <v>122697</v>
      </c>
      <c r="L21" s="7">
        <v>124766</v>
      </c>
      <c r="M21" s="7">
        <v>126605</v>
      </c>
      <c r="N21" s="7">
        <v>127321</v>
      </c>
      <c r="O21" s="7">
        <v>129012</v>
      </c>
      <c r="P21" s="7">
        <v>130787</v>
      </c>
      <c r="Q21" s="7">
        <v>132216</v>
      </c>
      <c r="R21" s="7">
        <v>132370</v>
      </c>
      <c r="S21" s="7">
        <v>133474</v>
      </c>
      <c r="T21" s="7">
        <v>135050</v>
      </c>
      <c r="U21" s="7">
        <v>136422</v>
      </c>
      <c r="V21" s="7">
        <v>138230</v>
      </c>
      <c r="W21" s="7">
        <v>147800</v>
      </c>
      <c r="X21" s="7">
        <v>150866</v>
      </c>
      <c r="Y21" s="7">
        <v>153982</v>
      </c>
      <c r="Z21" s="7">
        <v>155898</v>
      </c>
      <c r="AA21" s="7">
        <v>156511</v>
      </c>
      <c r="AB21" s="7">
        <v>156934</v>
      </c>
      <c r="AC21" s="8">
        <f t="shared" si="0"/>
        <v>0.38869814526405211</v>
      </c>
      <c r="AD21" s="8">
        <f t="shared" si="1"/>
        <v>1.3221307556459561E-2</v>
      </c>
      <c r="AE21" s="8">
        <f t="shared" si="2"/>
        <v>1.7168137463128286E-2</v>
      </c>
      <c r="AF21" s="8">
        <f t="shared" si="3"/>
        <v>1.2065270428837982E-2</v>
      </c>
      <c r="AG21" s="8">
        <f t="shared" si="4"/>
        <v>6.3499501009274262E-3</v>
      </c>
      <c r="AH21" s="8">
        <f t="shared" si="5"/>
        <v>2.7026854342506279E-3</v>
      </c>
    </row>
    <row r="22" spans="1:34" ht="15" customHeight="1" x14ac:dyDescent="0.25">
      <c r="A22" s="5">
        <v>21</v>
      </c>
      <c r="B22" s="6" t="s">
        <v>28</v>
      </c>
      <c r="C22" s="7">
        <v>468874</v>
      </c>
      <c r="D22" s="7">
        <v>485564</v>
      </c>
      <c r="E22" s="7">
        <v>499028</v>
      </c>
      <c r="F22" s="7">
        <v>510787</v>
      </c>
      <c r="G22" s="7">
        <v>523634</v>
      </c>
      <c r="H22" s="7">
        <v>543915</v>
      </c>
      <c r="I22" s="7">
        <v>566842</v>
      </c>
      <c r="J22" s="7">
        <v>586286</v>
      </c>
      <c r="K22" s="7">
        <v>598719</v>
      </c>
      <c r="L22" s="7">
        <v>606376</v>
      </c>
      <c r="M22" s="7">
        <v>617877</v>
      </c>
      <c r="N22" s="7">
        <v>627689</v>
      </c>
      <c r="O22" s="7">
        <v>637450</v>
      </c>
      <c r="P22" s="7">
        <v>649243</v>
      </c>
      <c r="Q22" s="7">
        <v>662666</v>
      </c>
      <c r="R22" s="7">
        <v>674695</v>
      </c>
      <c r="S22" s="7">
        <v>691403</v>
      </c>
      <c r="T22" s="7">
        <v>709720</v>
      </c>
      <c r="U22" s="7">
        <v>728899</v>
      </c>
      <c r="V22" s="7">
        <v>749205</v>
      </c>
      <c r="W22" s="7">
        <v>770194</v>
      </c>
      <c r="X22" s="7">
        <v>797111</v>
      </c>
      <c r="Y22" s="7">
        <v>813450</v>
      </c>
      <c r="Z22" s="7">
        <v>827672</v>
      </c>
      <c r="AA22" s="7">
        <v>845389</v>
      </c>
      <c r="AB22" s="7">
        <v>864243</v>
      </c>
      <c r="AC22" s="8">
        <f t="shared" si="0"/>
        <v>0.84323080401131223</v>
      </c>
      <c r="AD22" s="8">
        <f t="shared" si="1"/>
        <v>2.4762415682554995E-2</v>
      </c>
      <c r="AE22" s="8">
        <f t="shared" si="2"/>
        <v>2.5068381717243904E-2</v>
      </c>
      <c r="AF22" s="8">
        <f t="shared" si="3"/>
        <v>2.3309834480447211E-2</v>
      </c>
      <c r="AG22" s="8">
        <f t="shared" si="4"/>
        <v>2.0395032517461331E-2</v>
      </c>
      <c r="AH22" s="8">
        <f t="shared" si="5"/>
        <v>2.2302159124379429E-2</v>
      </c>
    </row>
    <row r="23" spans="1:34" ht="15" customHeight="1" x14ac:dyDescent="0.25">
      <c r="A23" s="5">
        <v>22</v>
      </c>
      <c r="B23" s="6" t="s">
        <v>29</v>
      </c>
      <c r="C23" s="7">
        <v>349562</v>
      </c>
      <c r="D23" s="7">
        <v>359646</v>
      </c>
      <c r="E23" s="7">
        <v>369930</v>
      </c>
      <c r="F23" s="7">
        <v>382645</v>
      </c>
      <c r="G23" s="7">
        <v>397168</v>
      </c>
      <c r="H23" s="7">
        <v>413777</v>
      </c>
      <c r="I23" s="7">
        <v>430316</v>
      </c>
      <c r="J23" s="7">
        <v>444133</v>
      </c>
      <c r="K23" s="7">
        <v>455408</v>
      </c>
      <c r="L23" s="7">
        <v>464623</v>
      </c>
      <c r="M23" s="7">
        <v>442336</v>
      </c>
      <c r="N23" s="7">
        <v>453096</v>
      </c>
      <c r="O23" s="7">
        <v>462682</v>
      </c>
      <c r="P23" s="7">
        <v>471707</v>
      </c>
      <c r="Q23" s="7">
        <v>481238</v>
      </c>
      <c r="R23" s="7">
        <v>492646</v>
      </c>
      <c r="S23" s="7">
        <v>504921</v>
      </c>
      <c r="T23" s="7">
        <v>516889</v>
      </c>
      <c r="U23" s="7">
        <v>526668</v>
      </c>
      <c r="V23" s="7">
        <v>536748</v>
      </c>
      <c r="W23" s="7">
        <v>549908</v>
      </c>
      <c r="X23" s="7">
        <v>562819</v>
      </c>
      <c r="Y23" s="7">
        <v>578071</v>
      </c>
      <c r="Z23" s="7">
        <v>591086</v>
      </c>
      <c r="AA23" s="7">
        <v>607433</v>
      </c>
      <c r="AB23" s="7">
        <v>622177</v>
      </c>
      <c r="AC23" s="8">
        <f t="shared" si="0"/>
        <v>0.77987595905733464</v>
      </c>
      <c r="AD23" s="8">
        <f t="shared" si="1"/>
        <v>2.3329725175983196E-2</v>
      </c>
      <c r="AE23" s="8">
        <f t="shared" si="2"/>
        <v>2.3617964517629542E-2</v>
      </c>
      <c r="AF23" s="8">
        <f t="shared" si="3"/>
        <v>2.5002165563845935E-2</v>
      </c>
      <c r="AG23" s="8">
        <f t="shared" si="4"/>
        <v>2.4812128536894962E-2</v>
      </c>
      <c r="AH23" s="8">
        <f t="shared" si="5"/>
        <v>2.4272635829795219E-2</v>
      </c>
    </row>
    <row r="24" spans="1:34" ht="15" customHeight="1" x14ac:dyDescent="0.25">
      <c r="A24" s="5">
        <v>23</v>
      </c>
      <c r="B24" s="9" t="s">
        <v>30</v>
      </c>
      <c r="C24" s="10">
        <v>109541</v>
      </c>
      <c r="D24" s="10">
        <v>111707</v>
      </c>
      <c r="E24" s="10">
        <v>114000</v>
      </c>
      <c r="F24" s="10">
        <v>116910</v>
      </c>
      <c r="G24" s="10">
        <v>121553</v>
      </c>
      <c r="H24" s="10">
        <v>126641</v>
      </c>
      <c r="I24" s="10">
        <v>130353</v>
      </c>
      <c r="J24" s="10">
        <v>133922</v>
      </c>
      <c r="K24" s="10">
        <v>136998</v>
      </c>
      <c r="L24" s="10">
        <v>139390</v>
      </c>
      <c r="M24" s="10">
        <v>138908</v>
      </c>
      <c r="N24" s="10">
        <v>141225</v>
      </c>
      <c r="O24" s="10">
        <v>142605</v>
      </c>
      <c r="P24" s="10">
        <v>144643</v>
      </c>
      <c r="Q24" s="10">
        <v>147503</v>
      </c>
      <c r="R24" s="10">
        <v>150573</v>
      </c>
      <c r="S24" s="10">
        <v>154421</v>
      </c>
      <c r="T24" s="10">
        <v>158986</v>
      </c>
      <c r="U24" s="10">
        <v>162862</v>
      </c>
      <c r="V24" s="10">
        <v>167432</v>
      </c>
      <c r="W24" s="10">
        <v>172797</v>
      </c>
      <c r="X24" s="10">
        <v>180104</v>
      </c>
      <c r="Y24" s="10">
        <v>183512</v>
      </c>
      <c r="Z24" s="10">
        <v>185218</v>
      </c>
      <c r="AA24" s="10">
        <v>188398</v>
      </c>
      <c r="AB24" s="10">
        <v>191864</v>
      </c>
      <c r="AC24" s="8">
        <f t="shared" si="0"/>
        <v>0.75152682557216022</v>
      </c>
      <c r="AD24" s="8">
        <f t="shared" si="1"/>
        <v>2.2672721214306968E-2</v>
      </c>
      <c r="AE24" s="8">
        <f t="shared" si="2"/>
        <v>2.4529903984547907E-2</v>
      </c>
      <c r="AF24" s="8">
        <f t="shared" si="3"/>
        <v>2.115450873328717E-2</v>
      </c>
      <c r="AG24" s="8">
        <f t="shared" si="4"/>
        <v>1.4946169134655296E-2</v>
      </c>
      <c r="AH24" s="8">
        <f t="shared" si="5"/>
        <v>1.839722290045542E-2</v>
      </c>
    </row>
    <row r="25" spans="1:34" ht="15" customHeight="1" x14ac:dyDescent="0.25">
      <c r="A25" s="5">
        <v>24</v>
      </c>
      <c r="B25" s="9" t="s">
        <v>31</v>
      </c>
      <c r="C25" s="10">
        <v>110993</v>
      </c>
      <c r="D25" s="10">
        <v>112375</v>
      </c>
      <c r="E25" s="10">
        <v>113256</v>
      </c>
      <c r="F25" s="10">
        <v>114358</v>
      </c>
      <c r="G25" s="10">
        <v>114908</v>
      </c>
      <c r="H25" s="10">
        <v>115526</v>
      </c>
      <c r="I25" s="10">
        <v>117030</v>
      </c>
      <c r="J25" s="10">
        <v>118191</v>
      </c>
      <c r="K25" s="10">
        <v>118786</v>
      </c>
      <c r="L25" s="10">
        <v>120030</v>
      </c>
      <c r="M25" s="10">
        <v>120971</v>
      </c>
      <c r="N25" s="10">
        <v>121140</v>
      </c>
      <c r="O25" s="10">
        <v>121347</v>
      </c>
      <c r="P25" s="10">
        <v>121635</v>
      </c>
      <c r="Q25" s="10">
        <v>122647</v>
      </c>
      <c r="R25" s="10">
        <v>124461</v>
      </c>
      <c r="S25" s="10">
        <v>126866</v>
      </c>
      <c r="T25" s="10">
        <v>129411</v>
      </c>
      <c r="U25" s="10">
        <v>131876</v>
      </c>
      <c r="V25" s="10">
        <v>134008</v>
      </c>
      <c r="W25" s="10">
        <v>136157</v>
      </c>
      <c r="X25" s="10">
        <v>139642</v>
      </c>
      <c r="Y25" s="10">
        <v>143277</v>
      </c>
      <c r="Z25" s="10">
        <v>147072</v>
      </c>
      <c r="AA25" s="10">
        <v>150865</v>
      </c>
      <c r="AB25" s="10">
        <v>153613</v>
      </c>
      <c r="AC25" s="8">
        <f t="shared" si="0"/>
        <v>0.38398817943473912</v>
      </c>
      <c r="AD25" s="8">
        <f t="shared" si="1"/>
        <v>1.3083623952406365E-2</v>
      </c>
      <c r="AE25" s="8">
        <f t="shared" si="2"/>
        <v>2.1267398858615616E-2</v>
      </c>
      <c r="AF25" s="8">
        <f t="shared" si="3"/>
        <v>2.4418940133121625E-2</v>
      </c>
      <c r="AG25" s="8">
        <f t="shared" si="4"/>
        <v>2.3490534265922847E-2</v>
      </c>
      <c r="AH25" s="8">
        <f t="shared" si="5"/>
        <v>1.8214960395055182E-2</v>
      </c>
    </row>
    <row r="26" spans="1:34" ht="15" customHeight="1" x14ac:dyDescent="0.25">
      <c r="A26" s="5">
        <v>25</v>
      </c>
      <c r="B26" s="9" t="s">
        <v>32</v>
      </c>
      <c r="C26" s="10">
        <v>343798</v>
      </c>
      <c r="D26" s="10">
        <v>347907</v>
      </c>
      <c r="E26" s="10">
        <v>353145</v>
      </c>
      <c r="F26" s="10">
        <v>358448</v>
      </c>
      <c r="G26" s="10">
        <v>363221</v>
      </c>
      <c r="H26" s="10">
        <v>370064</v>
      </c>
      <c r="I26" s="10">
        <v>379304</v>
      </c>
      <c r="J26" s="10">
        <v>387705</v>
      </c>
      <c r="K26" s="10">
        <v>397228</v>
      </c>
      <c r="L26" s="10">
        <v>406316</v>
      </c>
      <c r="M26" s="10">
        <v>419588</v>
      </c>
      <c r="N26" s="10">
        <v>426716</v>
      </c>
      <c r="O26" s="10">
        <v>432936</v>
      </c>
      <c r="P26" s="10">
        <v>439706</v>
      </c>
      <c r="Q26" s="10">
        <v>445840</v>
      </c>
      <c r="R26" s="10">
        <v>451269</v>
      </c>
      <c r="S26" s="10">
        <v>457597</v>
      </c>
      <c r="T26" s="10">
        <v>465155</v>
      </c>
      <c r="U26" s="10">
        <v>473767</v>
      </c>
      <c r="V26" s="10">
        <v>483098</v>
      </c>
      <c r="W26" s="10">
        <v>494708</v>
      </c>
      <c r="X26" s="10">
        <v>504016</v>
      </c>
      <c r="Y26" s="10">
        <v>514992</v>
      </c>
      <c r="Z26" s="10">
        <v>528226</v>
      </c>
      <c r="AA26" s="10">
        <v>542122</v>
      </c>
      <c r="AB26" s="10">
        <v>556444</v>
      </c>
      <c r="AC26" s="8">
        <f t="shared" si="0"/>
        <v>0.61852017754611721</v>
      </c>
      <c r="AD26" s="8">
        <f t="shared" si="1"/>
        <v>1.9447170280026294E-2</v>
      </c>
      <c r="AE26" s="8">
        <f t="shared" si="2"/>
        <v>2.1171290268887644E-2</v>
      </c>
      <c r="AF26" s="8">
        <f t="shared" si="3"/>
        <v>2.3798540470674201E-2</v>
      </c>
      <c r="AG26" s="8">
        <f t="shared" si="4"/>
        <v>2.6140889702845449E-2</v>
      </c>
      <c r="AH26" s="8">
        <f t="shared" si="5"/>
        <v>2.6418407664695401E-2</v>
      </c>
    </row>
    <row r="27" spans="1:34" ht="15" customHeight="1" x14ac:dyDescent="0.25">
      <c r="A27" s="5">
        <v>26</v>
      </c>
      <c r="B27" s="9" t="s">
        <v>33</v>
      </c>
      <c r="C27" s="10">
        <v>804436</v>
      </c>
      <c r="D27" s="10">
        <v>835602</v>
      </c>
      <c r="E27" s="10">
        <v>863488</v>
      </c>
      <c r="F27" s="10">
        <v>889313</v>
      </c>
      <c r="G27" s="10">
        <v>916790</v>
      </c>
      <c r="H27" s="10">
        <v>953157</v>
      </c>
      <c r="I27" s="10">
        <v>998979</v>
      </c>
      <c r="J27" s="10">
        <v>1045871</v>
      </c>
      <c r="K27" s="10">
        <v>1090408</v>
      </c>
      <c r="L27" s="10">
        <v>1125827</v>
      </c>
      <c r="M27" s="10">
        <v>1137383</v>
      </c>
      <c r="N27" s="10">
        <v>1162294</v>
      </c>
      <c r="O27" s="10">
        <v>1188036</v>
      </c>
      <c r="P27" s="10">
        <v>1213792</v>
      </c>
      <c r="Q27" s="10">
        <v>1241605</v>
      </c>
      <c r="R27" s="10">
        <v>1271616</v>
      </c>
      <c r="S27" s="10">
        <v>1304489</v>
      </c>
      <c r="T27" s="10">
        <v>1335106</v>
      </c>
      <c r="U27" s="10">
        <v>1362797</v>
      </c>
      <c r="V27" s="10">
        <v>1392262</v>
      </c>
      <c r="W27" s="10">
        <v>1417382</v>
      </c>
      <c r="X27" s="10">
        <v>1451713</v>
      </c>
      <c r="Y27" s="10">
        <v>1481995</v>
      </c>
      <c r="Z27" s="10">
        <v>1519679</v>
      </c>
      <c r="AA27" s="10">
        <v>1558927</v>
      </c>
      <c r="AB27" s="10">
        <v>1595720</v>
      </c>
      <c r="AC27" s="8">
        <f t="shared" si="0"/>
        <v>0.98365065710634536</v>
      </c>
      <c r="AD27" s="8">
        <f t="shared" si="1"/>
        <v>2.7776320742177063E-2</v>
      </c>
      <c r="AE27" s="8">
        <f t="shared" si="2"/>
        <v>2.296334071495143E-2</v>
      </c>
      <c r="AF27" s="8">
        <f t="shared" si="3"/>
        <v>2.3985849226451084E-2</v>
      </c>
      <c r="AG27" s="8">
        <f t="shared" si="4"/>
        <v>2.4951503005771425E-2</v>
      </c>
      <c r="AH27" s="8">
        <f t="shared" si="5"/>
        <v>2.3601489999210995E-2</v>
      </c>
    </row>
    <row r="28" spans="1:34" ht="15" customHeight="1" x14ac:dyDescent="0.25">
      <c r="A28" s="5">
        <v>27</v>
      </c>
      <c r="B28" s="6" t="s">
        <v>34</v>
      </c>
      <c r="C28" s="7">
        <v>254070</v>
      </c>
      <c r="D28" s="7">
        <v>264232</v>
      </c>
      <c r="E28" s="7">
        <v>275367</v>
      </c>
      <c r="F28" s="7">
        <v>284896</v>
      </c>
      <c r="G28" s="7">
        <v>295453</v>
      </c>
      <c r="H28" s="7">
        <v>306640</v>
      </c>
      <c r="I28" s="7">
        <v>311650</v>
      </c>
      <c r="J28" s="7">
        <v>313463</v>
      </c>
      <c r="K28" s="7">
        <v>315533</v>
      </c>
      <c r="L28" s="7">
        <v>318537</v>
      </c>
      <c r="M28" s="7">
        <v>322181</v>
      </c>
      <c r="N28" s="7">
        <v>325693</v>
      </c>
      <c r="O28" s="7">
        <v>328767</v>
      </c>
      <c r="P28" s="7">
        <v>333986</v>
      </c>
      <c r="Q28" s="7">
        <v>340672</v>
      </c>
      <c r="R28" s="7">
        <v>347977</v>
      </c>
      <c r="S28" s="7">
        <v>355995</v>
      </c>
      <c r="T28" s="7">
        <v>361805</v>
      </c>
      <c r="U28" s="7">
        <v>365594</v>
      </c>
      <c r="V28" s="7">
        <v>371271</v>
      </c>
      <c r="W28" s="7">
        <v>377327</v>
      </c>
      <c r="X28" s="7">
        <v>387411</v>
      </c>
      <c r="Y28" s="7">
        <v>401486</v>
      </c>
      <c r="Z28" s="7">
        <v>411435</v>
      </c>
      <c r="AA28" s="7">
        <v>416722</v>
      </c>
      <c r="AB28" s="7">
        <v>417131</v>
      </c>
      <c r="AC28" s="8">
        <f t="shared" si="0"/>
        <v>0.64179556815050975</v>
      </c>
      <c r="AD28" s="8">
        <f t="shared" si="1"/>
        <v>2.0029573049586968E-2</v>
      </c>
      <c r="AE28" s="8">
        <f t="shared" si="2"/>
        <v>1.8291673756883231E-2</v>
      </c>
      <c r="AF28" s="8">
        <f t="shared" si="3"/>
        <v>2.0260132994722735E-2</v>
      </c>
      <c r="AG28" s="8">
        <f t="shared" si="4"/>
        <v>1.2824084799887503E-2</v>
      </c>
      <c r="AH28" s="8">
        <f t="shared" si="5"/>
        <v>9.8146966082904188E-4</v>
      </c>
    </row>
    <row r="29" spans="1:34" ht="15" customHeight="1" x14ac:dyDescent="0.25">
      <c r="A29" s="5">
        <v>28</v>
      </c>
      <c r="B29" s="9" t="s">
        <v>35</v>
      </c>
      <c r="C29" s="10">
        <v>445060</v>
      </c>
      <c r="D29" s="10">
        <v>451291</v>
      </c>
      <c r="E29" s="10">
        <v>458400</v>
      </c>
      <c r="F29" s="10">
        <v>465989</v>
      </c>
      <c r="G29" s="10">
        <v>476695</v>
      </c>
      <c r="H29" s="10">
        <v>485940</v>
      </c>
      <c r="I29" s="10">
        <v>494302</v>
      </c>
      <c r="J29" s="10">
        <v>498769</v>
      </c>
      <c r="K29" s="10">
        <v>497344</v>
      </c>
      <c r="L29" s="10">
        <v>495890</v>
      </c>
      <c r="M29" s="10">
        <v>590307</v>
      </c>
      <c r="N29" s="10">
        <v>590924</v>
      </c>
      <c r="O29" s="10">
        <v>593177</v>
      </c>
      <c r="P29" s="10">
        <v>597667</v>
      </c>
      <c r="Q29" s="10">
        <v>605244</v>
      </c>
      <c r="R29" s="10">
        <v>617026</v>
      </c>
      <c r="S29" s="10">
        <v>631169</v>
      </c>
      <c r="T29" s="10">
        <v>642646</v>
      </c>
      <c r="U29" s="10">
        <v>652221</v>
      </c>
      <c r="V29" s="10">
        <v>661350</v>
      </c>
      <c r="W29" s="10">
        <v>671822</v>
      </c>
      <c r="X29" s="10">
        <v>687610</v>
      </c>
      <c r="Y29" s="10">
        <v>707523</v>
      </c>
      <c r="Z29" s="10">
        <v>723779</v>
      </c>
      <c r="AA29" s="10">
        <v>737391</v>
      </c>
      <c r="AB29" s="10">
        <v>746933</v>
      </c>
      <c r="AC29" s="8">
        <f t="shared" si="0"/>
        <v>0.67827483934750366</v>
      </c>
      <c r="AD29" s="8">
        <f t="shared" si="1"/>
        <v>2.0926609274248609E-2</v>
      </c>
      <c r="AE29" s="8">
        <f t="shared" si="2"/>
        <v>1.9290128604794621E-2</v>
      </c>
      <c r="AF29" s="8">
        <f t="shared" si="3"/>
        <v>2.1422652526974506E-2</v>
      </c>
      <c r="AG29" s="8">
        <f t="shared" si="4"/>
        <v>1.8232672433234454E-2</v>
      </c>
      <c r="AH29" s="8">
        <f t="shared" si="5"/>
        <v>1.2940217605042643E-2</v>
      </c>
    </row>
    <row r="30" spans="1:34" ht="15" customHeight="1" x14ac:dyDescent="0.25">
      <c r="A30" s="5">
        <v>29</v>
      </c>
      <c r="B30" s="9" t="s">
        <v>36</v>
      </c>
      <c r="C30" s="10">
        <v>214093</v>
      </c>
      <c r="D30" s="10">
        <v>215561</v>
      </c>
      <c r="E30" s="10">
        <v>217272</v>
      </c>
      <c r="F30" s="10">
        <v>219485</v>
      </c>
      <c r="G30" s="10">
        <v>222335</v>
      </c>
      <c r="H30" s="10">
        <v>223819</v>
      </c>
      <c r="I30" s="10">
        <v>225559</v>
      </c>
      <c r="J30" s="10">
        <v>228241</v>
      </c>
      <c r="K30" s="10">
        <v>230849</v>
      </c>
      <c r="L30" s="10">
        <v>233378</v>
      </c>
      <c r="M30" s="10">
        <v>253825</v>
      </c>
      <c r="N30" s="10">
        <v>255830</v>
      </c>
      <c r="O30" s="10">
        <v>257177</v>
      </c>
      <c r="P30" s="10">
        <v>259030</v>
      </c>
      <c r="Q30" s="10">
        <v>260837</v>
      </c>
      <c r="R30" s="10">
        <v>263235</v>
      </c>
      <c r="S30" s="10">
        <v>265507</v>
      </c>
      <c r="T30" s="10">
        <v>269739</v>
      </c>
      <c r="U30" s="10">
        <v>272292</v>
      </c>
      <c r="V30" s="10">
        <v>275331</v>
      </c>
      <c r="W30" s="10">
        <v>296386</v>
      </c>
      <c r="X30" s="10">
        <v>299398</v>
      </c>
      <c r="Y30" s="10">
        <v>301761</v>
      </c>
      <c r="Z30" s="10">
        <v>305076</v>
      </c>
      <c r="AA30" s="10">
        <v>307067</v>
      </c>
      <c r="AB30" s="10">
        <v>308807</v>
      </c>
      <c r="AC30" s="8">
        <f t="shared" si="0"/>
        <v>0.44239652861139783</v>
      </c>
      <c r="AD30" s="8">
        <f t="shared" si="1"/>
        <v>1.4760109712642855E-2</v>
      </c>
      <c r="AE30" s="8">
        <f t="shared" si="2"/>
        <v>1.6095084308761276E-2</v>
      </c>
      <c r="AF30" s="8">
        <f t="shared" si="3"/>
        <v>8.2445662716033041E-3</v>
      </c>
      <c r="AG30" s="8">
        <f t="shared" si="4"/>
        <v>7.7233970647883066E-3</v>
      </c>
      <c r="AH30" s="8">
        <f t="shared" si="5"/>
        <v>5.6665157766871725E-3</v>
      </c>
    </row>
    <row r="31" spans="1:34" ht="15" customHeight="1" x14ac:dyDescent="0.25">
      <c r="A31" s="5">
        <v>30</v>
      </c>
      <c r="B31" s="6" t="s">
        <v>37</v>
      </c>
      <c r="C31" s="7">
        <v>391066</v>
      </c>
      <c r="D31" s="7">
        <v>393586</v>
      </c>
      <c r="E31" s="7">
        <v>396060</v>
      </c>
      <c r="F31" s="7">
        <v>398574</v>
      </c>
      <c r="G31" s="7">
        <v>400163</v>
      </c>
      <c r="H31" s="7">
        <v>402638</v>
      </c>
      <c r="I31" s="7">
        <v>406112</v>
      </c>
      <c r="J31" s="7">
        <v>409659</v>
      </c>
      <c r="K31" s="7">
        <v>411625</v>
      </c>
      <c r="L31" s="7">
        <v>414315</v>
      </c>
      <c r="M31" s="7">
        <v>389401</v>
      </c>
      <c r="N31" s="7">
        <v>392841</v>
      </c>
      <c r="O31" s="7">
        <v>395129</v>
      </c>
      <c r="P31" s="7">
        <v>397942</v>
      </c>
      <c r="Q31" s="7">
        <v>400303</v>
      </c>
      <c r="R31" s="7">
        <v>402935</v>
      </c>
      <c r="S31" s="7">
        <v>405357</v>
      </c>
      <c r="T31" s="7">
        <v>408265</v>
      </c>
      <c r="U31" s="7">
        <v>412217</v>
      </c>
      <c r="V31" s="7">
        <v>416356</v>
      </c>
      <c r="W31" s="7">
        <v>448605</v>
      </c>
      <c r="X31" s="7">
        <v>451685</v>
      </c>
      <c r="Y31" s="7">
        <v>454706</v>
      </c>
      <c r="Z31" s="7">
        <v>458325</v>
      </c>
      <c r="AA31" s="7">
        <v>462866</v>
      </c>
      <c r="AB31" s="7">
        <v>466258</v>
      </c>
      <c r="AC31" s="8">
        <f t="shared" si="0"/>
        <v>0.19227444983711189</v>
      </c>
      <c r="AD31" s="8">
        <f t="shared" si="1"/>
        <v>7.0593117056738652E-3</v>
      </c>
      <c r="AE31" s="8">
        <f t="shared" si="2"/>
        <v>1.4703434495741963E-2</v>
      </c>
      <c r="AF31" s="8">
        <f t="shared" si="3"/>
        <v>7.7491426270599462E-3</v>
      </c>
      <c r="AG31" s="8">
        <f t="shared" si="4"/>
        <v>8.3977558874415159E-3</v>
      </c>
      <c r="AH31" s="8">
        <f t="shared" si="5"/>
        <v>7.3282548296915309E-3</v>
      </c>
    </row>
    <row r="32" spans="1:34" ht="15" customHeight="1" x14ac:dyDescent="0.25">
      <c r="A32" s="5">
        <v>31</v>
      </c>
      <c r="B32" s="6" t="s">
        <v>38</v>
      </c>
      <c r="C32" s="7">
        <v>1126224</v>
      </c>
      <c r="D32" s="7">
        <v>1148044</v>
      </c>
      <c r="E32" s="7">
        <v>1172801</v>
      </c>
      <c r="F32" s="7">
        <v>1194706</v>
      </c>
      <c r="G32" s="7">
        <v>1222731</v>
      </c>
      <c r="H32" s="7">
        <v>1248524</v>
      </c>
      <c r="I32" s="7">
        <v>1279132</v>
      </c>
      <c r="J32" s="7">
        <v>1301097</v>
      </c>
      <c r="K32" s="7">
        <v>1316528</v>
      </c>
      <c r="L32" s="7">
        <v>1328144</v>
      </c>
      <c r="M32" s="7">
        <v>1349555</v>
      </c>
      <c r="N32" s="7">
        <v>1365146</v>
      </c>
      <c r="O32" s="7">
        <v>1383332</v>
      </c>
      <c r="P32" s="7">
        <v>1401685</v>
      </c>
      <c r="Q32" s="7">
        <v>1427239</v>
      </c>
      <c r="R32" s="7">
        <v>1457992</v>
      </c>
      <c r="S32" s="7">
        <v>1492438</v>
      </c>
      <c r="T32" s="7">
        <v>1523984</v>
      </c>
      <c r="U32" s="7">
        <v>1554129</v>
      </c>
      <c r="V32" s="7">
        <v>1583609</v>
      </c>
      <c r="W32" s="7">
        <v>204984</v>
      </c>
      <c r="X32" s="7">
        <v>203512</v>
      </c>
      <c r="Y32" s="7">
        <v>206682</v>
      </c>
      <c r="Z32" s="7">
        <v>210955</v>
      </c>
      <c r="AA32" s="7">
        <v>214672</v>
      </c>
      <c r="AB32" s="7">
        <v>217175</v>
      </c>
      <c r="AC32" s="8">
        <f t="shared" si="0"/>
        <v>-0.80716535964426261</v>
      </c>
      <c r="AD32" s="8">
        <f t="shared" si="1"/>
        <v>-6.371643068930255E-2</v>
      </c>
      <c r="AE32" s="8">
        <f t="shared" si="2"/>
        <v>-0.1733808372386153</v>
      </c>
      <c r="AF32" s="8">
        <f t="shared" si="3"/>
        <v>1.1621319444919287E-2</v>
      </c>
      <c r="AG32" s="8">
        <f t="shared" si="4"/>
        <v>1.6644366031440372E-2</v>
      </c>
      <c r="AH32" s="8">
        <f t="shared" si="5"/>
        <v>1.1659648207497951E-2</v>
      </c>
    </row>
    <row r="33" spans="1:34" ht="15" customHeight="1" x14ac:dyDescent="0.25">
      <c r="A33" s="5">
        <v>32</v>
      </c>
      <c r="B33" s="9" t="s">
        <v>39</v>
      </c>
      <c r="C33" s="10">
        <v>1656835</v>
      </c>
      <c r="D33" s="10">
        <v>1708955</v>
      </c>
      <c r="E33" s="10">
        <v>1756852</v>
      </c>
      <c r="F33" s="10">
        <v>1803474</v>
      </c>
      <c r="G33" s="10">
        <v>1866597</v>
      </c>
      <c r="H33" s="10">
        <v>1939766</v>
      </c>
      <c r="I33" s="10">
        <v>1999994</v>
      </c>
      <c r="J33" s="10">
        <v>2034878</v>
      </c>
      <c r="K33" s="10">
        <v>2060968</v>
      </c>
      <c r="L33" s="10">
        <v>2082421</v>
      </c>
      <c r="M33" s="10">
        <v>2140225</v>
      </c>
      <c r="N33" s="10">
        <v>2181303</v>
      </c>
      <c r="O33" s="10">
        <v>2235105</v>
      </c>
      <c r="P33" s="10">
        <v>2283844</v>
      </c>
      <c r="Q33" s="10">
        <v>2342297</v>
      </c>
      <c r="R33" s="10">
        <v>2410624</v>
      </c>
      <c r="S33" s="10">
        <v>2482497</v>
      </c>
      <c r="T33" s="10">
        <v>2548999</v>
      </c>
      <c r="U33" s="10">
        <v>2609376</v>
      </c>
      <c r="V33" s="10">
        <v>2645359</v>
      </c>
      <c r="W33" s="10">
        <v>2680430</v>
      </c>
      <c r="X33" s="10">
        <v>2699589</v>
      </c>
      <c r="Y33" s="10">
        <v>2786534</v>
      </c>
      <c r="Z33" s="10">
        <v>2863651</v>
      </c>
      <c r="AA33" s="10">
        <v>2919982</v>
      </c>
      <c r="AB33" s="10">
        <v>2957672</v>
      </c>
      <c r="AC33" s="8">
        <f t="shared" si="0"/>
        <v>0.78513370371823388</v>
      </c>
      <c r="AD33" s="8">
        <f t="shared" si="1"/>
        <v>2.3450470491745756E-2</v>
      </c>
      <c r="AE33" s="8">
        <f t="shared" si="2"/>
        <v>2.0662252454431318E-2</v>
      </c>
      <c r="AF33" s="8">
        <f t="shared" si="3"/>
        <v>1.9880076778842071E-2</v>
      </c>
      <c r="AG33" s="8">
        <f t="shared" si="4"/>
        <v>2.006666287698633E-2</v>
      </c>
      <c r="AH33" s="8">
        <f t="shared" si="5"/>
        <v>1.2907613814057757E-2</v>
      </c>
    </row>
    <row r="34" spans="1:34" ht="15" customHeight="1" x14ac:dyDescent="0.25">
      <c r="A34" s="5">
        <v>33</v>
      </c>
      <c r="B34" s="9" t="s">
        <v>40</v>
      </c>
      <c r="C34" s="10">
        <v>102081</v>
      </c>
      <c r="D34" s="10">
        <v>102916</v>
      </c>
      <c r="E34" s="10">
        <v>104289</v>
      </c>
      <c r="F34" s="10">
        <v>106193</v>
      </c>
      <c r="G34" s="10">
        <v>109171</v>
      </c>
      <c r="H34" s="10">
        <v>111855</v>
      </c>
      <c r="I34" s="10">
        <v>115330</v>
      </c>
      <c r="J34" s="10">
        <v>119210</v>
      </c>
      <c r="K34" s="10">
        <v>123123</v>
      </c>
      <c r="L34" s="10">
        <v>126131</v>
      </c>
      <c r="M34" s="10">
        <v>133891</v>
      </c>
      <c r="N34" s="10">
        <v>135343</v>
      </c>
      <c r="O34" s="10">
        <v>136841</v>
      </c>
      <c r="P34" s="10">
        <v>137822</v>
      </c>
      <c r="Q34" s="10">
        <v>139122</v>
      </c>
      <c r="R34" s="10">
        <v>141134</v>
      </c>
      <c r="S34" s="10">
        <v>144372</v>
      </c>
      <c r="T34" s="10">
        <v>147738</v>
      </c>
      <c r="U34" s="10">
        <v>151060</v>
      </c>
      <c r="V34" s="10">
        <v>154503</v>
      </c>
      <c r="W34" s="10">
        <v>158391</v>
      </c>
      <c r="X34" s="10">
        <v>162943</v>
      </c>
      <c r="Y34" s="10">
        <v>165702</v>
      </c>
      <c r="Z34" s="10">
        <v>168554</v>
      </c>
      <c r="AA34" s="10">
        <v>171375</v>
      </c>
      <c r="AB34" s="10">
        <v>173851</v>
      </c>
      <c r="AC34" s="8">
        <f t="shared" si="0"/>
        <v>0.70306913137606408</v>
      </c>
      <c r="AD34" s="8">
        <f t="shared" si="1"/>
        <v>2.1525685443860132E-2</v>
      </c>
      <c r="AE34" s="8">
        <f t="shared" si="2"/>
        <v>2.1067737940459574E-2</v>
      </c>
      <c r="AF34" s="8">
        <f t="shared" si="3"/>
        <v>1.8800943474917009E-2</v>
      </c>
      <c r="AG34" s="8">
        <f t="shared" si="4"/>
        <v>1.6131265074484036E-2</v>
      </c>
      <c r="AH34" s="8">
        <f t="shared" si="5"/>
        <v>1.4447848285922684E-2</v>
      </c>
    </row>
    <row r="35" spans="1:34" ht="15" customHeight="1" x14ac:dyDescent="0.25">
      <c r="A35" s="5">
        <v>34</v>
      </c>
      <c r="B35" s="6" t="s">
        <v>41</v>
      </c>
      <c r="C35" s="7">
        <v>103220</v>
      </c>
      <c r="D35" s="7">
        <v>105248</v>
      </c>
      <c r="E35" s="7">
        <v>108937</v>
      </c>
      <c r="F35" s="7">
        <v>111851</v>
      </c>
      <c r="G35" s="7">
        <v>114130</v>
      </c>
      <c r="H35" s="7">
        <v>116548</v>
      </c>
      <c r="I35" s="7">
        <v>118402</v>
      </c>
      <c r="J35" s="7">
        <v>120837</v>
      </c>
      <c r="K35" s="7">
        <v>124362</v>
      </c>
      <c r="L35" s="7">
        <v>127945</v>
      </c>
      <c r="M35" s="7">
        <v>126259</v>
      </c>
      <c r="N35" s="7">
        <v>128055</v>
      </c>
      <c r="O35" s="7">
        <v>129524</v>
      </c>
      <c r="P35" s="7">
        <v>131032</v>
      </c>
      <c r="Q35" s="7">
        <v>132388</v>
      </c>
      <c r="R35" s="7">
        <v>134613</v>
      </c>
      <c r="S35" s="7">
        <v>137909</v>
      </c>
      <c r="T35" s="7">
        <v>140520</v>
      </c>
      <c r="U35" s="7">
        <v>143218</v>
      </c>
      <c r="V35" s="7">
        <v>145487</v>
      </c>
      <c r="W35" s="7">
        <v>147920</v>
      </c>
      <c r="X35" s="7">
        <v>152170</v>
      </c>
      <c r="Y35" s="7">
        <v>155598</v>
      </c>
      <c r="Z35" s="7">
        <v>158554</v>
      </c>
      <c r="AA35" s="7">
        <v>160329</v>
      </c>
      <c r="AB35" s="7">
        <v>160889</v>
      </c>
      <c r="AC35" s="8">
        <f t="shared" si="0"/>
        <v>0.55869986436737062</v>
      </c>
      <c r="AD35" s="8">
        <f t="shared" si="1"/>
        <v>1.7912622713842197E-2</v>
      </c>
      <c r="AE35" s="8">
        <f t="shared" si="2"/>
        <v>1.7990991749735397E-2</v>
      </c>
      <c r="AF35" s="8">
        <f t="shared" si="3"/>
        <v>1.695067950409479E-2</v>
      </c>
      <c r="AG35" s="8">
        <f t="shared" si="4"/>
        <v>1.1208660895763112E-2</v>
      </c>
      <c r="AH35" s="8">
        <f t="shared" si="5"/>
        <v>3.492817893207093E-3</v>
      </c>
    </row>
    <row r="36" spans="1:34" ht="15" customHeight="1" x14ac:dyDescent="0.25">
      <c r="A36" s="5">
        <v>35</v>
      </c>
      <c r="B36" s="9" t="s">
        <v>42</v>
      </c>
      <c r="C36" s="10">
        <v>5196188</v>
      </c>
      <c r="D36" s="10">
        <v>5354623</v>
      </c>
      <c r="E36" s="10">
        <v>5476578</v>
      </c>
      <c r="F36" s="10">
        <v>5582033</v>
      </c>
      <c r="G36" s="10">
        <v>5689982</v>
      </c>
      <c r="H36" s="10">
        <v>5816407</v>
      </c>
      <c r="I36" s="10">
        <v>5999411</v>
      </c>
      <c r="J36" s="10">
        <v>6156652</v>
      </c>
      <c r="K36" s="10">
        <v>6301085</v>
      </c>
      <c r="L36" s="10">
        <v>6447615</v>
      </c>
      <c r="M36" s="10">
        <v>6391311</v>
      </c>
      <c r="N36" s="10">
        <v>6506602</v>
      </c>
      <c r="O36" s="10">
        <v>6637404</v>
      </c>
      <c r="P36" s="10">
        <v>6743525</v>
      </c>
      <c r="Q36" s="10">
        <v>6876165</v>
      </c>
      <c r="R36" s="10">
        <v>7025725</v>
      </c>
      <c r="S36" s="10">
        <v>7175708</v>
      </c>
      <c r="T36" s="10">
        <v>7314782</v>
      </c>
      <c r="U36" s="10">
        <v>7431497</v>
      </c>
      <c r="V36" s="10">
        <v>7545141</v>
      </c>
      <c r="W36" s="10">
        <v>7667416</v>
      </c>
      <c r="X36" s="10">
        <v>7777844</v>
      </c>
      <c r="Y36" s="10">
        <v>7972652</v>
      </c>
      <c r="Z36" s="10">
        <v>8164140</v>
      </c>
      <c r="AA36" s="10">
        <v>8353600</v>
      </c>
      <c r="AB36" s="10">
        <v>8477157</v>
      </c>
      <c r="AC36" s="8">
        <f t="shared" si="0"/>
        <v>0.63141845522140461</v>
      </c>
      <c r="AD36" s="8">
        <f t="shared" si="1"/>
        <v>1.9770899947083587E-2</v>
      </c>
      <c r="AE36" s="8">
        <f t="shared" si="2"/>
        <v>1.8957119243404597E-2</v>
      </c>
      <c r="AF36" s="8">
        <f t="shared" si="3"/>
        <v>2.0282035541565158E-2</v>
      </c>
      <c r="AG36" s="8">
        <f t="shared" si="4"/>
        <v>2.0663238320311361E-2</v>
      </c>
      <c r="AH36" s="8">
        <f t="shared" si="5"/>
        <v>1.4790868607546448E-2</v>
      </c>
    </row>
    <row r="37" spans="1:34" ht="15" customHeight="1" x14ac:dyDescent="0.25">
      <c r="A37" s="5">
        <v>36</v>
      </c>
      <c r="B37" s="6" t="s">
        <v>43</v>
      </c>
      <c r="C37" s="7">
        <v>4739414</v>
      </c>
      <c r="D37" s="7">
        <v>4851189</v>
      </c>
      <c r="E37" s="7">
        <v>4978638</v>
      </c>
      <c r="F37" s="7">
        <v>5084017</v>
      </c>
      <c r="G37" s="7">
        <v>5190444</v>
      </c>
      <c r="H37" s="7">
        <v>5299567</v>
      </c>
      <c r="I37" s="7">
        <v>5484883</v>
      </c>
      <c r="J37" s="7">
        <v>5597674</v>
      </c>
      <c r="K37" s="7">
        <v>5726705</v>
      </c>
      <c r="L37" s="7">
        <v>5867489</v>
      </c>
      <c r="M37" s="7">
        <v>5946825</v>
      </c>
      <c r="N37" s="7">
        <v>6054200</v>
      </c>
      <c r="O37" s="7">
        <v>6179862</v>
      </c>
      <c r="P37" s="7">
        <v>6322916</v>
      </c>
      <c r="Q37" s="7">
        <v>6493223</v>
      </c>
      <c r="R37" s="7">
        <v>6663204</v>
      </c>
      <c r="S37" s="7">
        <v>6797263</v>
      </c>
      <c r="T37" s="7">
        <v>6888415</v>
      </c>
      <c r="U37" s="7">
        <v>6963003</v>
      </c>
      <c r="V37" s="7">
        <v>7050007</v>
      </c>
      <c r="W37" s="7">
        <v>7169284</v>
      </c>
      <c r="X37" s="7">
        <v>7248044</v>
      </c>
      <c r="Y37" s="7">
        <v>7406285</v>
      </c>
      <c r="Z37" s="7">
        <v>7587646</v>
      </c>
      <c r="AA37" s="7">
        <v>7777907</v>
      </c>
      <c r="AB37" s="7">
        <v>7904627</v>
      </c>
      <c r="AC37" s="8">
        <f t="shared" si="0"/>
        <v>0.66784902099711063</v>
      </c>
      <c r="AD37" s="8">
        <f t="shared" si="1"/>
        <v>2.0672160753158142E-2</v>
      </c>
      <c r="AE37" s="8">
        <f t="shared" si="2"/>
        <v>1.723156304741269E-2</v>
      </c>
      <c r="AF37" s="8">
        <f t="shared" si="3"/>
        <v>1.972042748497782E-2</v>
      </c>
      <c r="AG37" s="8">
        <f t="shared" si="4"/>
        <v>2.1943738682386416E-2</v>
      </c>
      <c r="AH37" s="8">
        <f t="shared" si="5"/>
        <v>1.6292300743631929E-2</v>
      </c>
    </row>
    <row r="38" spans="1:34" ht="15" customHeight="1" x14ac:dyDescent="0.25">
      <c r="A38" s="5">
        <v>37</v>
      </c>
      <c r="B38" s="9" t="s">
        <v>44</v>
      </c>
      <c r="C38" s="10">
        <v>550875</v>
      </c>
      <c r="D38" s="10">
        <v>557487</v>
      </c>
      <c r="E38" s="10">
        <v>566543</v>
      </c>
      <c r="F38" s="10">
        <v>576539</v>
      </c>
      <c r="G38" s="10">
        <v>590096</v>
      </c>
      <c r="H38" s="10">
        <v>601429</v>
      </c>
      <c r="I38" s="10">
        <v>617619</v>
      </c>
      <c r="J38" s="10">
        <v>631984</v>
      </c>
      <c r="K38" s="10">
        <v>647194</v>
      </c>
      <c r="L38" s="10">
        <v>659191</v>
      </c>
      <c r="M38" s="10">
        <v>667073</v>
      </c>
      <c r="N38" s="10">
        <v>679336</v>
      </c>
      <c r="O38" s="10">
        <v>693444</v>
      </c>
      <c r="P38" s="10">
        <v>706349</v>
      </c>
      <c r="Q38" s="10">
        <v>720386</v>
      </c>
      <c r="R38" s="10">
        <v>737259</v>
      </c>
      <c r="S38" s="10">
        <v>752067</v>
      </c>
      <c r="T38" s="10">
        <v>764925</v>
      </c>
      <c r="U38" s="10">
        <v>776175</v>
      </c>
      <c r="V38" s="10">
        <v>789428</v>
      </c>
      <c r="W38" s="10">
        <v>803468</v>
      </c>
      <c r="X38" s="10">
        <v>815088</v>
      </c>
      <c r="Y38" s="10">
        <v>832106</v>
      </c>
      <c r="Z38" s="10">
        <v>853040</v>
      </c>
      <c r="AA38" s="10">
        <v>874088</v>
      </c>
      <c r="AB38" s="10">
        <v>889263</v>
      </c>
      <c r="AC38" s="8">
        <f t="shared" si="0"/>
        <v>0.61427365554799185</v>
      </c>
      <c r="AD38" s="8">
        <f t="shared" si="1"/>
        <v>1.9340046099735275E-2</v>
      </c>
      <c r="AE38" s="8">
        <f t="shared" si="2"/>
        <v>1.8922175036079514E-2</v>
      </c>
      <c r="AF38" s="8">
        <f t="shared" si="3"/>
        <v>2.0498398800363304E-2</v>
      </c>
      <c r="AG38" s="8">
        <f t="shared" si="4"/>
        <v>2.2391404823999927E-2</v>
      </c>
      <c r="AH38" s="8">
        <f t="shared" si="5"/>
        <v>1.7360952215337587E-2</v>
      </c>
    </row>
    <row r="39" spans="1:34" ht="15" customHeight="1" x14ac:dyDescent="0.25">
      <c r="A39" s="5">
        <v>38</v>
      </c>
      <c r="B39" s="6" t="s">
        <v>45</v>
      </c>
      <c r="C39" s="7">
        <v>140886</v>
      </c>
      <c r="D39" s="7">
        <v>146870</v>
      </c>
      <c r="E39" s="7">
        <v>151775</v>
      </c>
      <c r="F39" s="7">
        <v>155887</v>
      </c>
      <c r="G39" s="7">
        <v>159745</v>
      </c>
      <c r="H39" s="7">
        <v>165245</v>
      </c>
      <c r="I39" s="7">
        <v>171867</v>
      </c>
      <c r="J39" s="7">
        <v>178838</v>
      </c>
      <c r="K39" s="7">
        <v>184731</v>
      </c>
      <c r="L39" s="7">
        <v>187743</v>
      </c>
      <c r="M39" s="7">
        <v>179995</v>
      </c>
      <c r="N39" s="7">
        <v>181925</v>
      </c>
      <c r="O39" s="7">
        <v>183462</v>
      </c>
      <c r="P39" s="7">
        <v>185485</v>
      </c>
      <c r="Q39" s="7">
        <v>187883</v>
      </c>
      <c r="R39" s="7">
        <v>190677</v>
      </c>
      <c r="S39" s="7">
        <v>194304</v>
      </c>
      <c r="T39" s="7">
        <v>196682</v>
      </c>
      <c r="U39" s="7">
        <v>198925</v>
      </c>
      <c r="V39" s="7">
        <v>201540</v>
      </c>
      <c r="W39" s="7">
        <v>203382</v>
      </c>
      <c r="X39" s="7">
        <v>206988</v>
      </c>
      <c r="Y39" s="7">
        <v>213142</v>
      </c>
      <c r="Z39" s="7">
        <v>218510</v>
      </c>
      <c r="AA39" s="7">
        <v>223545</v>
      </c>
      <c r="AB39" s="7">
        <v>226568</v>
      </c>
      <c r="AC39" s="8">
        <f t="shared" si="0"/>
        <v>0.60816546711525632</v>
      </c>
      <c r="AD39" s="8">
        <f t="shared" si="1"/>
        <v>1.9185483515618884E-2</v>
      </c>
      <c r="AE39" s="8">
        <f t="shared" si="2"/>
        <v>1.7396000557976521E-2</v>
      </c>
      <c r="AF39" s="8">
        <f t="shared" si="3"/>
        <v>2.182661760732385E-2</v>
      </c>
      <c r="AG39" s="8">
        <f t="shared" si="4"/>
        <v>2.0570893386350653E-2</v>
      </c>
      <c r="AH39" s="8">
        <f t="shared" si="5"/>
        <v>1.3523004316804223E-2</v>
      </c>
    </row>
    <row r="40" spans="1:34" ht="15" customHeight="1" x14ac:dyDescent="0.25">
      <c r="A40" s="5">
        <v>39</v>
      </c>
      <c r="B40" s="6" t="s">
        <v>46</v>
      </c>
      <c r="C40" s="7">
        <v>71802</v>
      </c>
      <c r="D40" s="7">
        <v>70838</v>
      </c>
      <c r="E40" s="7">
        <v>72146</v>
      </c>
      <c r="F40" s="7">
        <v>71196</v>
      </c>
      <c r="G40" s="7">
        <v>72872</v>
      </c>
      <c r="H40" s="7">
        <v>73919</v>
      </c>
      <c r="I40" s="7">
        <v>71537</v>
      </c>
      <c r="J40" s="7">
        <v>71780</v>
      </c>
      <c r="K40" s="7">
        <v>70284</v>
      </c>
      <c r="L40" s="7">
        <v>74420</v>
      </c>
      <c r="M40" s="7">
        <v>77308</v>
      </c>
      <c r="N40" s="7">
        <v>80109</v>
      </c>
      <c r="O40" s="7">
        <v>80138</v>
      </c>
      <c r="P40" s="7">
        <v>78432</v>
      </c>
      <c r="Q40" s="7">
        <v>80601</v>
      </c>
      <c r="R40" s="7">
        <v>78624</v>
      </c>
      <c r="S40" s="7">
        <v>79072</v>
      </c>
      <c r="T40" s="7">
        <v>79490</v>
      </c>
      <c r="U40" s="7">
        <v>78727</v>
      </c>
      <c r="V40" s="7">
        <v>80992</v>
      </c>
      <c r="W40" s="7">
        <v>81586</v>
      </c>
      <c r="X40" s="7">
        <v>83912</v>
      </c>
      <c r="Y40" s="7">
        <v>86440</v>
      </c>
      <c r="Z40" s="7">
        <v>87744</v>
      </c>
      <c r="AA40" s="7">
        <v>90030</v>
      </c>
      <c r="AB40" s="7">
        <v>91870</v>
      </c>
      <c r="AC40" s="8">
        <f t="shared" si="0"/>
        <v>0.27949082198267455</v>
      </c>
      <c r="AD40" s="8">
        <f t="shared" si="1"/>
        <v>9.9072431178306442E-3</v>
      </c>
      <c r="AE40" s="8">
        <f t="shared" si="2"/>
        <v>1.5691593930076131E-2</v>
      </c>
      <c r="AF40" s="8">
        <f t="shared" si="3"/>
        <v>2.4027489152071979E-2</v>
      </c>
      <c r="AG40" s="8">
        <f t="shared" si="4"/>
        <v>2.0515611334291473E-2</v>
      </c>
      <c r="AH40" s="8">
        <f t="shared" si="5"/>
        <v>2.0437631900477617E-2</v>
      </c>
    </row>
    <row r="41" spans="1:34" ht="15" customHeight="1" x14ac:dyDescent="0.25">
      <c r="A41" s="5">
        <v>40</v>
      </c>
      <c r="B41" s="6" t="s">
        <v>47</v>
      </c>
      <c r="C41" s="7">
        <v>617573</v>
      </c>
      <c r="D41" s="7">
        <v>625319</v>
      </c>
      <c r="E41" s="7">
        <v>632944</v>
      </c>
      <c r="F41" s="7">
        <v>641551</v>
      </c>
      <c r="G41" s="7">
        <v>648530</v>
      </c>
      <c r="H41" s="7">
        <v>658316</v>
      </c>
      <c r="I41" s="7">
        <v>671227</v>
      </c>
      <c r="J41" s="7">
        <v>682143</v>
      </c>
      <c r="K41" s="7">
        <v>692210</v>
      </c>
      <c r="L41" s="7">
        <v>699247</v>
      </c>
      <c r="M41" s="7">
        <v>816109</v>
      </c>
      <c r="N41" s="7">
        <v>821253</v>
      </c>
      <c r="O41" s="7">
        <v>825999</v>
      </c>
      <c r="P41" s="7">
        <v>830448</v>
      </c>
      <c r="Q41" s="7">
        <v>834824</v>
      </c>
      <c r="R41" s="7">
        <v>840155</v>
      </c>
      <c r="S41" s="7">
        <v>847741</v>
      </c>
      <c r="T41" s="7">
        <v>856875</v>
      </c>
      <c r="U41" s="7">
        <v>865074</v>
      </c>
      <c r="V41" s="7">
        <v>872363</v>
      </c>
      <c r="W41" s="7">
        <v>906075</v>
      </c>
      <c r="X41" s="7">
        <v>916760</v>
      </c>
      <c r="Y41" s="7">
        <v>933723</v>
      </c>
      <c r="Z41" s="7">
        <v>947525</v>
      </c>
      <c r="AA41" s="7">
        <v>959488</v>
      </c>
      <c r="AB41" s="7">
        <v>968137</v>
      </c>
      <c r="AC41" s="8">
        <f t="shared" si="0"/>
        <v>0.56764787320689214</v>
      </c>
      <c r="AD41" s="8">
        <f t="shared" si="1"/>
        <v>1.8145721770785661E-2</v>
      </c>
      <c r="AE41" s="8">
        <f t="shared" si="2"/>
        <v>1.4279715578763064E-2</v>
      </c>
      <c r="AF41" s="8">
        <f t="shared" si="3"/>
        <v>1.3338478721517388E-2</v>
      </c>
      <c r="AG41" s="8">
        <f t="shared" si="4"/>
        <v>1.2137666064260477E-2</v>
      </c>
      <c r="AH41" s="8">
        <f t="shared" si="5"/>
        <v>9.0141825640341518E-3</v>
      </c>
    </row>
    <row r="42" spans="1:34" ht="15" customHeight="1" x14ac:dyDescent="0.25">
      <c r="A42" s="5">
        <v>41</v>
      </c>
      <c r="B42" s="6" t="s">
        <v>48</v>
      </c>
      <c r="C42" s="7">
        <v>1340417</v>
      </c>
      <c r="D42" s="7">
        <v>1375381</v>
      </c>
      <c r="E42" s="7">
        <v>1406699</v>
      </c>
      <c r="F42" s="7">
        <v>1436890</v>
      </c>
      <c r="G42" s="7">
        <v>1471706</v>
      </c>
      <c r="H42" s="7">
        <v>1519448</v>
      </c>
      <c r="I42" s="7">
        <v>1583869</v>
      </c>
      <c r="J42" s="7">
        <v>1650974</v>
      </c>
      <c r="K42" s="7">
        <v>1706469</v>
      </c>
      <c r="L42" s="7">
        <v>1745524</v>
      </c>
      <c r="M42" s="7">
        <v>2249833</v>
      </c>
      <c r="N42" s="7">
        <v>2279834</v>
      </c>
      <c r="O42" s="7">
        <v>2316089</v>
      </c>
      <c r="P42" s="7">
        <v>2354951</v>
      </c>
      <c r="Q42" s="7">
        <v>2395675</v>
      </c>
      <c r="R42" s="7">
        <v>2442023</v>
      </c>
      <c r="S42" s="7">
        <v>2492928</v>
      </c>
      <c r="T42" s="7">
        <v>2542365</v>
      </c>
      <c r="U42" s="7">
        <v>2584443</v>
      </c>
      <c r="V42" s="7">
        <v>2626934</v>
      </c>
      <c r="W42" s="7">
        <v>2668342</v>
      </c>
      <c r="X42" s="7">
        <v>2706093</v>
      </c>
      <c r="Y42" s="7">
        <v>2758749</v>
      </c>
      <c r="Z42" s="7">
        <v>2818271</v>
      </c>
      <c r="AA42" s="7">
        <v>2884708</v>
      </c>
      <c r="AB42" s="7">
        <v>2938830</v>
      </c>
      <c r="AC42" s="8">
        <f t="shared" si="0"/>
        <v>1.1924744314642384</v>
      </c>
      <c r="AD42" s="8">
        <f t="shared" si="1"/>
        <v>3.1899451231185649E-2</v>
      </c>
      <c r="AE42" s="8">
        <f t="shared" si="2"/>
        <v>1.8691005190472954E-2</v>
      </c>
      <c r="AF42" s="8">
        <f t="shared" si="3"/>
        <v>1.9498507871692494E-2</v>
      </c>
      <c r="AG42" s="8">
        <f t="shared" si="4"/>
        <v>2.1301787293130259E-2</v>
      </c>
      <c r="AH42" s="8">
        <f t="shared" si="5"/>
        <v>1.8761690957975644E-2</v>
      </c>
    </row>
    <row r="43" spans="1:34" ht="15" customHeight="1" x14ac:dyDescent="0.25">
      <c r="A43" s="5">
        <v>42</v>
      </c>
      <c r="B43" s="6" t="s">
        <v>49</v>
      </c>
      <c r="C43" s="7">
        <v>477735</v>
      </c>
      <c r="D43" s="7">
        <v>485810</v>
      </c>
      <c r="E43" s="7">
        <v>494239</v>
      </c>
      <c r="F43" s="7">
        <v>502985</v>
      </c>
      <c r="G43" s="7">
        <v>515890</v>
      </c>
      <c r="H43" s="7">
        <v>526088</v>
      </c>
      <c r="I43" s="7">
        <v>530319</v>
      </c>
      <c r="J43" s="7">
        <v>534407</v>
      </c>
      <c r="K43" s="7">
        <v>536314</v>
      </c>
      <c r="L43" s="7">
        <v>536357</v>
      </c>
      <c r="M43" s="7">
        <v>543990</v>
      </c>
      <c r="N43" s="7">
        <v>544393</v>
      </c>
      <c r="O43" s="7">
        <v>547029</v>
      </c>
      <c r="P43" s="7">
        <v>550349</v>
      </c>
      <c r="Q43" s="7">
        <v>555669</v>
      </c>
      <c r="R43" s="7">
        <v>565925</v>
      </c>
      <c r="S43" s="7">
        <v>577132</v>
      </c>
      <c r="T43" s="7">
        <v>587877</v>
      </c>
      <c r="U43" s="7">
        <v>594651</v>
      </c>
      <c r="V43" s="7">
        <v>600657</v>
      </c>
      <c r="W43" s="7">
        <v>608765</v>
      </c>
      <c r="X43" s="7">
        <v>618088</v>
      </c>
      <c r="Y43" s="7">
        <v>631833</v>
      </c>
      <c r="Z43" s="7">
        <v>646015</v>
      </c>
      <c r="AA43" s="7">
        <v>656254</v>
      </c>
      <c r="AB43" s="7">
        <v>663982</v>
      </c>
      <c r="AC43" s="8">
        <f t="shared" si="0"/>
        <v>0.38985420787675173</v>
      </c>
      <c r="AD43" s="8">
        <f t="shared" si="1"/>
        <v>1.3255033516897274E-2</v>
      </c>
      <c r="AE43" s="8">
        <f t="shared" si="2"/>
        <v>1.61077005419199E-2</v>
      </c>
      <c r="AF43" s="8">
        <f t="shared" si="3"/>
        <v>1.7516185348987356E-2</v>
      </c>
      <c r="AG43" s="8">
        <f t="shared" si="4"/>
        <v>1.6680905555405356E-2</v>
      </c>
      <c r="AH43" s="8">
        <f t="shared" si="5"/>
        <v>1.1775928222913689E-2</v>
      </c>
    </row>
    <row r="44" spans="1:34" ht="15" customHeight="1" x14ac:dyDescent="0.25">
      <c r="A44" s="5">
        <v>43</v>
      </c>
      <c r="B44" s="9" t="s">
        <v>50</v>
      </c>
      <c r="C44" s="10">
        <v>193463</v>
      </c>
      <c r="D44" s="10">
        <v>192809</v>
      </c>
      <c r="E44" s="10">
        <v>192578</v>
      </c>
      <c r="F44" s="10">
        <v>193277</v>
      </c>
      <c r="G44" s="10">
        <v>193715</v>
      </c>
      <c r="H44" s="10">
        <v>193975</v>
      </c>
      <c r="I44" s="10">
        <v>190401</v>
      </c>
      <c r="J44" s="10">
        <v>191546</v>
      </c>
      <c r="K44" s="10">
        <v>192972</v>
      </c>
      <c r="L44" s="10">
        <v>194138</v>
      </c>
      <c r="M44" s="10">
        <v>200231</v>
      </c>
      <c r="N44" s="10">
        <v>202023</v>
      </c>
      <c r="O44" s="10">
        <v>203795</v>
      </c>
      <c r="P44" s="10">
        <v>206088</v>
      </c>
      <c r="Q44" s="10">
        <v>208369</v>
      </c>
      <c r="R44" s="10">
        <v>211543</v>
      </c>
      <c r="S44" s="10">
        <v>215028</v>
      </c>
      <c r="T44" s="10">
        <v>218123</v>
      </c>
      <c r="U44" s="10">
        <v>220228</v>
      </c>
      <c r="V44" s="10">
        <v>221909</v>
      </c>
      <c r="W44" s="10">
        <v>254332</v>
      </c>
      <c r="X44" s="10">
        <v>242520</v>
      </c>
      <c r="Y44" s="10">
        <v>239765</v>
      </c>
      <c r="Z44" s="10">
        <v>241119</v>
      </c>
      <c r="AA44" s="10">
        <v>243327</v>
      </c>
      <c r="AB44" s="10">
        <v>244655</v>
      </c>
      <c r="AC44" s="8">
        <f t="shared" si="0"/>
        <v>0.26460873655427652</v>
      </c>
      <c r="AD44" s="8">
        <f t="shared" si="1"/>
        <v>9.4347401917624918E-3</v>
      </c>
      <c r="AE44" s="8">
        <f t="shared" si="2"/>
        <v>1.4648327144168638E-2</v>
      </c>
      <c r="AF44" s="8">
        <f t="shared" si="3"/>
        <v>-7.7282712052794134E-3</v>
      </c>
      <c r="AG44" s="8">
        <f t="shared" si="4"/>
        <v>6.7526228083236717E-3</v>
      </c>
      <c r="AH44" s="8">
        <f t="shared" si="5"/>
        <v>5.4576762956844082E-3</v>
      </c>
    </row>
    <row r="45" spans="1:34" ht="15" customHeight="1" x14ac:dyDescent="0.25">
      <c r="A45" s="5">
        <v>44</v>
      </c>
      <c r="B45" s="9" t="s">
        <v>51</v>
      </c>
      <c r="C45" s="10">
        <v>104476</v>
      </c>
      <c r="D45" s="10">
        <v>105524</v>
      </c>
      <c r="E45" s="10">
        <v>106548</v>
      </c>
      <c r="F45" s="10">
        <v>108281</v>
      </c>
      <c r="G45" s="10">
        <v>109669</v>
      </c>
      <c r="H45" s="10">
        <v>111996</v>
      </c>
      <c r="I45" s="10">
        <v>114560</v>
      </c>
      <c r="J45" s="10">
        <v>116434</v>
      </c>
      <c r="K45" s="10">
        <v>118588</v>
      </c>
      <c r="L45" s="10">
        <v>120595</v>
      </c>
      <c r="M45" s="10">
        <v>159332</v>
      </c>
      <c r="N45" s="10">
        <v>160924</v>
      </c>
      <c r="O45" s="10">
        <v>162326</v>
      </c>
      <c r="P45" s="10">
        <v>164473</v>
      </c>
      <c r="Q45" s="10">
        <v>166389</v>
      </c>
      <c r="R45" s="10">
        <v>169211</v>
      </c>
      <c r="S45" s="10">
        <v>171748</v>
      </c>
      <c r="T45" s="10">
        <v>174584</v>
      </c>
      <c r="U45" s="10">
        <v>176350</v>
      </c>
      <c r="V45" s="10">
        <v>178350</v>
      </c>
      <c r="W45" s="10">
        <v>180073</v>
      </c>
      <c r="X45" s="10">
        <v>182561</v>
      </c>
      <c r="Y45" s="10">
        <v>186363</v>
      </c>
      <c r="Z45" s="10">
        <v>189968</v>
      </c>
      <c r="AA45" s="10">
        <v>193803</v>
      </c>
      <c r="AB45" s="10">
        <v>197180</v>
      </c>
      <c r="AC45" s="8">
        <f t="shared" si="0"/>
        <v>0.88732340441823965</v>
      </c>
      <c r="AD45" s="8">
        <f t="shared" si="1"/>
        <v>2.5731878386100027E-2</v>
      </c>
      <c r="AE45" s="8">
        <f t="shared" si="2"/>
        <v>1.5414654861790167E-2</v>
      </c>
      <c r="AF45" s="8">
        <f t="shared" si="3"/>
        <v>1.831666806574006E-2</v>
      </c>
      <c r="AG45" s="8">
        <f t="shared" si="4"/>
        <v>1.8984840698065719E-2</v>
      </c>
      <c r="AH45" s="8">
        <f t="shared" si="5"/>
        <v>1.7424910863092936E-2</v>
      </c>
    </row>
    <row r="46" spans="1:34" ht="15" customHeight="1" x14ac:dyDescent="0.25">
      <c r="A46" s="5">
        <v>45</v>
      </c>
      <c r="B46" s="6" t="s">
        <v>52</v>
      </c>
      <c r="C46" s="7">
        <v>1317580</v>
      </c>
      <c r="D46" s="7">
        <v>1343263</v>
      </c>
      <c r="E46" s="7">
        <v>1363834</v>
      </c>
      <c r="F46" s="7">
        <v>1386743</v>
      </c>
      <c r="G46" s="7">
        <v>1416452</v>
      </c>
      <c r="H46" s="7">
        <v>1450538</v>
      </c>
      <c r="I46" s="7">
        <v>1489156</v>
      </c>
      <c r="J46" s="7">
        <v>1524920</v>
      </c>
      <c r="K46" s="7">
        <v>1556368</v>
      </c>
      <c r="L46" s="7">
        <v>1582264</v>
      </c>
      <c r="M46" s="7">
        <v>1651748</v>
      </c>
      <c r="N46" s="7">
        <v>1679136</v>
      </c>
      <c r="O46" s="7">
        <v>1711938</v>
      </c>
      <c r="P46" s="7">
        <v>1747032</v>
      </c>
      <c r="Q46" s="7">
        <v>1784058</v>
      </c>
      <c r="R46" s="7">
        <v>1824091</v>
      </c>
      <c r="S46" s="7">
        <v>1864558</v>
      </c>
      <c r="T46" s="7">
        <v>1901452</v>
      </c>
      <c r="U46" s="7">
        <v>1935244</v>
      </c>
      <c r="V46" s="7">
        <v>1965353</v>
      </c>
      <c r="W46" s="7">
        <v>2021837</v>
      </c>
      <c r="X46" s="7">
        <v>2034309</v>
      </c>
      <c r="Y46" s="7">
        <v>2078824</v>
      </c>
      <c r="Z46" s="7">
        <v>2116786</v>
      </c>
      <c r="AA46" s="7">
        <v>2162758</v>
      </c>
      <c r="AB46" s="7">
        <v>2197416</v>
      </c>
      <c r="AC46" s="8">
        <f t="shared" si="0"/>
        <v>0.66776666312481969</v>
      </c>
      <c r="AD46" s="8">
        <f t="shared" si="1"/>
        <v>2.0670144686262493E-2</v>
      </c>
      <c r="AE46" s="8">
        <f t="shared" si="2"/>
        <v>1.8794468195950431E-2</v>
      </c>
      <c r="AF46" s="8">
        <f t="shared" si="3"/>
        <v>1.679459389831961E-2</v>
      </c>
      <c r="AG46" s="8">
        <f t="shared" si="4"/>
        <v>1.8665317774434254E-2</v>
      </c>
      <c r="AH46" s="8">
        <f t="shared" si="5"/>
        <v>1.6024908935720041E-2</v>
      </c>
    </row>
    <row r="47" spans="1:34" ht="15" customHeight="1" x14ac:dyDescent="0.25">
      <c r="A47" s="5">
        <v>46</v>
      </c>
      <c r="B47" s="9" t="s">
        <v>53</v>
      </c>
      <c r="C47" s="10">
        <v>232719</v>
      </c>
      <c r="D47" s="10">
        <v>235713</v>
      </c>
      <c r="E47" s="10">
        <v>238210</v>
      </c>
      <c r="F47" s="10">
        <v>241527</v>
      </c>
      <c r="G47" s="10">
        <v>244887</v>
      </c>
      <c r="H47" s="10">
        <v>251845</v>
      </c>
      <c r="I47" s="10">
        <v>252809</v>
      </c>
      <c r="J47" s="10">
        <v>262170</v>
      </c>
      <c r="K47" s="10">
        <v>261757</v>
      </c>
      <c r="L47" s="10">
        <v>268546</v>
      </c>
      <c r="M47" s="10">
        <v>275174</v>
      </c>
      <c r="N47" s="10">
        <v>278458</v>
      </c>
      <c r="O47" s="10">
        <v>289263</v>
      </c>
      <c r="P47" s="10">
        <v>288129</v>
      </c>
      <c r="Q47" s="10">
        <v>293130</v>
      </c>
      <c r="R47" s="10">
        <v>297187</v>
      </c>
      <c r="S47" s="10">
        <v>298790</v>
      </c>
      <c r="T47" s="10">
        <v>304592</v>
      </c>
      <c r="U47" s="10">
        <v>311084</v>
      </c>
      <c r="V47" s="10">
        <v>316410</v>
      </c>
      <c r="W47" s="10">
        <v>321823</v>
      </c>
      <c r="X47" s="10">
        <v>328992</v>
      </c>
      <c r="Y47" s="10">
        <v>335725</v>
      </c>
      <c r="Z47" s="10">
        <v>340083</v>
      </c>
      <c r="AA47" s="10">
        <v>346603</v>
      </c>
      <c r="AB47" s="10">
        <v>349001</v>
      </c>
      <c r="AC47" s="8">
        <f t="shared" si="0"/>
        <v>0.49966698034969209</v>
      </c>
      <c r="AD47" s="8">
        <f t="shared" si="1"/>
        <v>1.6341813121857562E-2</v>
      </c>
      <c r="AE47" s="8">
        <f t="shared" si="2"/>
        <v>1.6201160039111207E-2</v>
      </c>
      <c r="AF47" s="8">
        <f t="shared" si="3"/>
        <v>1.6346786803349778E-2</v>
      </c>
      <c r="AG47" s="8">
        <f t="shared" si="4"/>
        <v>1.3011392687846568E-2</v>
      </c>
      <c r="AH47" s="8">
        <f t="shared" si="5"/>
        <v>6.9185783158253102E-3</v>
      </c>
    </row>
    <row r="48" spans="1:34" ht="15" customHeight="1" x14ac:dyDescent="0.25">
      <c r="A48" s="5">
        <v>47</v>
      </c>
      <c r="B48" s="9" t="s">
        <v>54</v>
      </c>
      <c r="C48" s="10">
        <v>1719262</v>
      </c>
      <c r="D48" s="10">
        <v>1743796</v>
      </c>
      <c r="E48" s="10">
        <v>1777397</v>
      </c>
      <c r="F48" s="10">
        <v>1808267</v>
      </c>
      <c r="G48" s="10">
        <v>1843927</v>
      </c>
      <c r="H48" s="10">
        <v>1878120</v>
      </c>
      <c r="I48" s="10">
        <v>1932720</v>
      </c>
      <c r="J48" s="10">
        <v>1984766</v>
      </c>
      <c r="K48" s="10">
        <v>2030691</v>
      </c>
      <c r="L48" s="10">
        <v>2072128</v>
      </c>
      <c r="M48" s="10">
        <v>2152417</v>
      </c>
      <c r="N48" s="10">
        <v>2190922</v>
      </c>
      <c r="O48" s="10">
        <v>2231619</v>
      </c>
      <c r="P48" s="10">
        <v>2272235</v>
      </c>
      <c r="Q48" s="10">
        <v>2318680</v>
      </c>
      <c r="R48" s="10">
        <v>2366630</v>
      </c>
      <c r="S48" s="10">
        <v>2410897</v>
      </c>
      <c r="T48" s="10">
        <v>2454024</v>
      </c>
      <c r="U48" s="10">
        <v>2492524</v>
      </c>
      <c r="V48" s="10">
        <v>2527722</v>
      </c>
      <c r="W48" s="10">
        <v>2568772</v>
      </c>
      <c r="X48" s="10">
        <v>2605822</v>
      </c>
      <c r="Y48" s="10">
        <v>2661946</v>
      </c>
      <c r="Z48" s="10">
        <v>2719892</v>
      </c>
      <c r="AA48" s="10">
        <v>2774738</v>
      </c>
      <c r="AB48" s="10">
        <v>2813140</v>
      </c>
      <c r="AC48" s="8">
        <f t="shared" si="0"/>
        <v>0.63624857642407029</v>
      </c>
      <c r="AD48" s="8">
        <f t="shared" si="1"/>
        <v>1.9891497592571694E-2</v>
      </c>
      <c r="AE48" s="8">
        <f t="shared" si="2"/>
        <v>1.7433652163644897E-2</v>
      </c>
      <c r="AF48" s="8">
        <f t="shared" si="3"/>
        <v>1.8340831088451637E-2</v>
      </c>
      <c r="AG48" s="8">
        <f t="shared" si="4"/>
        <v>1.8585215646629516E-2</v>
      </c>
      <c r="AH48" s="8">
        <f t="shared" si="5"/>
        <v>1.3839865241330893E-2</v>
      </c>
    </row>
    <row r="49" spans="1:34" ht="15" customHeight="1" x14ac:dyDescent="0.25">
      <c r="A49" s="5">
        <v>48</v>
      </c>
      <c r="B49" s="6" t="s">
        <v>55</v>
      </c>
      <c r="C49" s="7">
        <v>96170</v>
      </c>
      <c r="D49" s="7">
        <v>97400</v>
      </c>
      <c r="E49" s="7">
        <v>98918</v>
      </c>
      <c r="F49" s="7">
        <v>99832</v>
      </c>
      <c r="G49" s="7">
        <v>100757</v>
      </c>
      <c r="H49" s="7">
        <v>102064</v>
      </c>
      <c r="I49" s="7">
        <v>104095</v>
      </c>
      <c r="J49" s="7">
        <v>105851</v>
      </c>
      <c r="K49" s="7">
        <v>107552</v>
      </c>
      <c r="L49" s="7">
        <v>108623</v>
      </c>
      <c r="M49" s="7">
        <v>109387</v>
      </c>
      <c r="N49" s="7">
        <v>109851</v>
      </c>
      <c r="O49" s="7">
        <v>110349</v>
      </c>
      <c r="P49" s="7">
        <v>110898</v>
      </c>
      <c r="Q49" s="7">
        <v>111499</v>
      </c>
      <c r="R49" s="7">
        <v>112521</v>
      </c>
      <c r="S49" s="7">
        <v>114490</v>
      </c>
      <c r="T49" s="7">
        <v>115636</v>
      </c>
      <c r="U49" s="7">
        <v>116192</v>
      </c>
      <c r="V49" s="7">
        <v>116963</v>
      </c>
      <c r="W49" s="7">
        <v>122904</v>
      </c>
      <c r="X49" s="7">
        <v>124739</v>
      </c>
      <c r="Y49" s="7">
        <v>125903</v>
      </c>
      <c r="Z49" s="7">
        <v>126641</v>
      </c>
      <c r="AA49" s="7">
        <v>127658</v>
      </c>
      <c r="AB49" s="7">
        <v>128698</v>
      </c>
      <c r="AC49" s="8">
        <f t="shared" si="0"/>
        <v>0.33823437662472705</v>
      </c>
      <c r="AD49" s="8">
        <f t="shared" si="1"/>
        <v>1.1722217580580452E-2</v>
      </c>
      <c r="AE49" s="8">
        <f t="shared" si="2"/>
        <v>1.3523496696461024E-2</v>
      </c>
      <c r="AF49" s="8">
        <f t="shared" si="3"/>
        <v>9.255572666541978E-3</v>
      </c>
      <c r="AG49" s="8">
        <f t="shared" si="4"/>
        <v>7.3457839551867021E-3</v>
      </c>
      <c r="AH49" s="8">
        <f t="shared" si="5"/>
        <v>8.1467671434614364E-3</v>
      </c>
    </row>
    <row r="50" spans="1:34" ht="15" customHeight="1" x14ac:dyDescent="0.25">
      <c r="A50" s="5">
        <v>49</v>
      </c>
      <c r="B50" s="9" t="s">
        <v>56</v>
      </c>
      <c r="C50" s="10">
        <v>151479</v>
      </c>
      <c r="D50" s="10">
        <v>153029</v>
      </c>
      <c r="E50" s="10">
        <v>152608</v>
      </c>
      <c r="F50" s="10">
        <v>152890</v>
      </c>
      <c r="G50" s="10">
        <v>153252</v>
      </c>
      <c r="H50" s="10">
        <v>154546</v>
      </c>
      <c r="I50" s="10">
        <v>156064</v>
      </c>
      <c r="J50" s="10">
        <v>157649</v>
      </c>
      <c r="K50" s="10">
        <v>158521</v>
      </c>
      <c r="L50" s="10">
        <v>159587</v>
      </c>
      <c r="M50" s="10">
        <v>163113</v>
      </c>
      <c r="N50" s="10">
        <v>163339</v>
      </c>
      <c r="O50" s="10">
        <v>163936</v>
      </c>
      <c r="P50" s="10">
        <v>164981</v>
      </c>
      <c r="Q50" s="10">
        <v>165334</v>
      </c>
      <c r="R50" s="10">
        <v>165298</v>
      </c>
      <c r="S50" s="10">
        <v>166085</v>
      </c>
      <c r="T50" s="10">
        <v>165945</v>
      </c>
      <c r="U50" s="10">
        <v>166747</v>
      </c>
      <c r="V50" s="10">
        <v>166703</v>
      </c>
      <c r="W50" s="10">
        <v>181771</v>
      </c>
      <c r="X50" s="10">
        <v>181172</v>
      </c>
      <c r="Y50" s="10">
        <v>181156</v>
      </c>
      <c r="Z50" s="10">
        <v>181422</v>
      </c>
      <c r="AA50" s="10">
        <v>181497</v>
      </c>
      <c r="AB50" s="10">
        <v>181616</v>
      </c>
      <c r="AC50" s="8">
        <f t="shared" si="0"/>
        <v>0.1989516698684306</v>
      </c>
      <c r="AD50" s="8">
        <f t="shared" si="1"/>
        <v>7.2843050735571513E-3</v>
      </c>
      <c r="AE50" s="8">
        <f t="shared" si="2"/>
        <v>9.4589217333418407E-3</v>
      </c>
      <c r="AF50" s="8">
        <f t="shared" si="3"/>
        <v>-1.7060245670097451E-4</v>
      </c>
      <c r="AG50" s="8">
        <f t="shared" si="4"/>
        <v>8.4570056926325243E-4</v>
      </c>
      <c r="AH50" s="8">
        <f t="shared" si="5"/>
        <v>6.556582202460647E-4</v>
      </c>
    </row>
    <row r="51" spans="1:34" ht="15" customHeight="1" x14ac:dyDescent="0.25">
      <c r="A51" s="5">
        <v>50</v>
      </c>
      <c r="B51" s="9" t="s">
        <v>57</v>
      </c>
      <c r="C51" s="10">
        <v>113387</v>
      </c>
      <c r="D51" s="10">
        <v>115324</v>
      </c>
      <c r="E51" s="10">
        <v>117807</v>
      </c>
      <c r="F51" s="10">
        <v>119836</v>
      </c>
      <c r="G51" s="10">
        <v>124105</v>
      </c>
      <c r="H51" s="10">
        <v>126778</v>
      </c>
      <c r="I51" s="10">
        <v>129980</v>
      </c>
      <c r="J51" s="10">
        <v>132837</v>
      </c>
      <c r="K51" s="10">
        <v>134293</v>
      </c>
      <c r="L51" s="10">
        <v>135167</v>
      </c>
      <c r="M51" s="10">
        <v>138222</v>
      </c>
      <c r="N51" s="10">
        <v>138847</v>
      </c>
      <c r="O51" s="10">
        <v>140018</v>
      </c>
      <c r="P51" s="10">
        <v>141242</v>
      </c>
      <c r="Q51" s="10">
        <v>143593</v>
      </c>
      <c r="R51" s="10">
        <v>146387</v>
      </c>
      <c r="S51" s="10">
        <v>149900</v>
      </c>
      <c r="T51" s="10">
        <v>152658</v>
      </c>
      <c r="U51" s="10">
        <v>155200</v>
      </c>
      <c r="V51" s="10">
        <v>157696</v>
      </c>
      <c r="W51" s="10">
        <v>160454</v>
      </c>
      <c r="X51" s="10">
        <v>163928</v>
      </c>
      <c r="Y51" s="10">
        <v>167650</v>
      </c>
      <c r="Z51" s="10">
        <v>170319</v>
      </c>
      <c r="AA51" s="10">
        <v>171560</v>
      </c>
      <c r="AB51" s="10">
        <v>172799</v>
      </c>
      <c r="AC51" s="8">
        <f t="shared" si="0"/>
        <v>0.52397541164331007</v>
      </c>
      <c r="AD51" s="8">
        <f t="shared" si="1"/>
        <v>1.6995704053869076E-2</v>
      </c>
      <c r="AE51" s="8">
        <f t="shared" si="2"/>
        <v>1.6725863810132191E-2</v>
      </c>
      <c r="AF51" s="8">
        <f t="shared" si="3"/>
        <v>1.4934780168144979E-2</v>
      </c>
      <c r="AG51" s="8">
        <f t="shared" si="4"/>
        <v>1.0134542254693457E-2</v>
      </c>
      <c r="AH51" s="8">
        <f t="shared" si="5"/>
        <v>7.2219631615761254E-3</v>
      </c>
    </row>
    <row r="52" spans="1:34" ht="15" customHeight="1" x14ac:dyDescent="0.25">
      <c r="A52" s="5">
        <v>51</v>
      </c>
      <c r="B52" s="6" t="s">
        <v>58</v>
      </c>
      <c r="C52" s="7">
        <v>160675</v>
      </c>
      <c r="D52" s="7">
        <v>163167</v>
      </c>
      <c r="E52" s="7">
        <v>166071</v>
      </c>
      <c r="F52" s="7">
        <v>169297</v>
      </c>
      <c r="G52" s="7">
        <v>174000</v>
      </c>
      <c r="H52" s="7">
        <v>180194</v>
      </c>
      <c r="I52" s="7">
        <v>185267</v>
      </c>
      <c r="J52" s="7">
        <v>189181</v>
      </c>
      <c r="K52" s="7">
        <v>193299</v>
      </c>
      <c r="L52" s="7">
        <v>196972</v>
      </c>
      <c r="M52" s="7">
        <v>196820</v>
      </c>
      <c r="N52" s="7">
        <v>201234</v>
      </c>
      <c r="O52" s="7">
        <v>199550</v>
      </c>
      <c r="P52" s="7">
        <v>198159</v>
      </c>
      <c r="Q52" s="7">
        <v>198457</v>
      </c>
      <c r="R52" s="7">
        <v>198261</v>
      </c>
      <c r="S52" s="7">
        <v>198914</v>
      </c>
      <c r="T52" s="7">
        <v>199678</v>
      </c>
      <c r="U52" s="7">
        <v>200360</v>
      </c>
      <c r="V52" s="7">
        <v>201978</v>
      </c>
      <c r="W52" s="7">
        <v>205618</v>
      </c>
      <c r="X52" s="7">
        <v>207654</v>
      </c>
      <c r="Y52" s="7">
        <v>209117</v>
      </c>
      <c r="Z52" s="7">
        <v>214228</v>
      </c>
      <c r="AA52" s="7">
        <v>221388</v>
      </c>
      <c r="AB52" s="7">
        <v>224449</v>
      </c>
      <c r="AC52" s="8">
        <f t="shared" si="0"/>
        <v>0.39691302318344485</v>
      </c>
      <c r="AD52" s="8">
        <f t="shared" si="1"/>
        <v>1.346037883835538E-2</v>
      </c>
      <c r="AE52" s="8">
        <f t="shared" si="2"/>
        <v>1.248369538039773E-2</v>
      </c>
      <c r="AF52" s="8">
        <f t="shared" si="3"/>
        <v>1.7680162252129428E-2</v>
      </c>
      <c r="AG52" s="8">
        <f t="shared" si="4"/>
        <v>2.3865191112543815E-2</v>
      </c>
      <c r="AH52" s="8">
        <f t="shared" si="5"/>
        <v>1.3826404321824129E-2</v>
      </c>
    </row>
    <row r="53" spans="1:34" ht="15" customHeight="1" x14ac:dyDescent="0.25">
      <c r="A53" s="5">
        <v>52</v>
      </c>
      <c r="B53" s="6" t="s">
        <v>59</v>
      </c>
      <c r="C53" s="7">
        <v>2404273</v>
      </c>
      <c r="D53" s="7">
        <v>2442189</v>
      </c>
      <c r="E53" s="7">
        <v>2483575</v>
      </c>
      <c r="F53" s="7">
        <v>2522780</v>
      </c>
      <c r="G53" s="7">
        <v>2578104</v>
      </c>
      <c r="H53" s="7">
        <v>2638814</v>
      </c>
      <c r="I53" s="7">
        <v>2684639</v>
      </c>
      <c r="J53" s="7">
        <v>2711222</v>
      </c>
      <c r="K53" s="7">
        <v>2730007</v>
      </c>
      <c r="L53" s="7">
        <v>2747272</v>
      </c>
      <c r="M53" s="7">
        <v>2786946</v>
      </c>
      <c r="N53" s="7">
        <v>2806158</v>
      </c>
      <c r="O53" s="7">
        <v>2830807</v>
      </c>
      <c r="P53" s="7">
        <v>2862031</v>
      </c>
      <c r="Q53" s="7">
        <v>2903214</v>
      </c>
      <c r="R53" s="7">
        <v>2954113</v>
      </c>
      <c r="S53" s="7">
        <v>3014255</v>
      </c>
      <c r="T53" s="7">
        <v>3066956</v>
      </c>
      <c r="U53" s="7">
        <v>3109379</v>
      </c>
      <c r="V53" s="7">
        <v>3144857</v>
      </c>
      <c r="W53" s="7">
        <v>3187831</v>
      </c>
      <c r="X53" s="7">
        <v>3230962</v>
      </c>
      <c r="Y53" s="7">
        <v>3307164</v>
      </c>
      <c r="Z53" s="7">
        <v>3370351</v>
      </c>
      <c r="AA53" s="7">
        <v>3405357</v>
      </c>
      <c r="AB53" s="7">
        <v>3418895</v>
      </c>
      <c r="AC53" s="8">
        <f t="shared" si="0"/>
        <v>0.42200781691596584</v>
      </c>
      <c r="AD53" s="8">
        <f t="shared" si="1"/>
        <v>1.4182422809698059E-2</v>
      </c>
      <c r="AE53" s="8">
        <f t="shared" si="2"/>
        <v>1.4719171905556161E-2</v>
      </c>
      <c r="AF53" s="8">
        <f t="shared" si="3"/>
        <v>1.4093723357383459E-2</v>
      </c>
      <c r="AG53" s="8">
        <f t="shared" si="4"/>
        <v>1.1137018248728703E-2</v>
      </c>
      <c r="AH53" s="8">
        <f t="shared" si="5"/>
        <v>3.975500953350853E-3</v>
      </c>
    </row>
    <row r="54" spans="1:34" ht="15" customHeight="1" x14ac:dyDescent="0.25">
      <c r="A54" s="5">
        <v>53</v>
      </c>
      <c r="B54" s="9" t="s">
        <v>60</v>
      </c>
      <c r="C54" s="10">
        <v>743092</v>
      </c>
      <c r="D54" s="10">
        <v>750083</v>
      </c>
      <c r="E54" s="10">
        <v>755875</v>
      </c>
      <c r="F54" s="10">
        <v>759978</v>
      </c>
      <c r="G54" s="10">
        <v>763372</v>
      </c>
      <c r="H54" s="10">
        <v>767149</v>
      </c>
      <c r="I54" s="10">
        <v>770744</v>
      </c>
      <c r="J54" s="10">
        <v>774732</v>
      </c>
      <c r="K54" s="10">
        <v>776505</v>
      </c>
      <c r="L54" s="10">
        <v>778009</v>
      </c>
      <c r="M54" s="10">
        <v>994442</v>
      </c>
      <c r="N54" s="10">
        <v>1003455</v>
      </c>
      <c r="O54" s="10">
        <v>1015290</v>
      </c>
      <c r="P54" s="10">
        <v>1027860</v>
      </c>
      <c r="Q54" s="10">
        <v>1039360</v>
      </c>
      <c r="R54" s="10">
        <v>1048732</v>
      </c>
      <c r="S54" s="10">
        <v>1059444</v>
      </c>
      <c r="T54" s="10">
        <v>1069049</v>
      </c>
      <c r="U54" s="10">
        <v>1077080</v>
      </c>
      <c r="V54" s="10">
        <v>1083038</v>
      </c>
      <c r="W54" s="10">
        <v>1151530</v>
      </c>
      <c r="X54" s="10">
        <v>1154812</v>
      </c>
      <c r="Y54" s="10">
        <v>1158072</v>
      </c>
      <c r="Z54" s="10">
        <v>1165657</v>
      </c>
      <c r="AA54" s="10">
        <v>1175992</v>
      </c>
      <c r="AB54" s="10">
        <v>1183645</v>
      </c>
      <c r="AC54" s="8">
        <f t="shared" si="0"/>
        <v>0.59286467893612094</v>
      </c>
      <c r="AD54" s="8">
        <f t="shared" si="1"/>
        <v>1.8795821988465411E-2</v>
      </c>
      <c r="AE54" s="8">
        <f t="shared" si="2"/>
        <v>1.2175206169271258E-2</v>
      </c>
      <c r="AF54" s="8">
        <f t="shared" si="3"/>
        <v>5.5165941761097237E-3</v>
      </c>
      <c r="AG54" s="8">
        <f t="shared" si="4"/>
        <v>7.3072711001358481E-3</v>
      </c>
      <c r="AH54" s="8">
        <f t="shared" si="5"/>
        <v>6.5076973312743628E-3</v>
      </c>
    </row>
    <row r="55" spans="1:34" ht="15" customHeight="1" x14ac:dyDescent="0.25">
      <c r="A55" s="5">
        <v>54</v>
      </c>
      <c r="B55" s="9" t="s">
        <v>61</v>
      </c>
      <c r="C55" s="10">
        <v>1165132</v>
      </c>
      <c r="D55" s="10">
        <v>1172461</v>
      </c>
      <c r="E55" s="10">
        <v>1180018</v>
      </c>
      <c r="F55" s="10">
        <v>1190011</v>
      </c>
      <c r="G55" s="10">
        <v>1200010</v>
      </c>
      <c r="H55" s="10">
        <v>1209493</v>
      </c>
      <c r="I55" s="10">
        <v>1222544</v>
      </c>
      <c r="J55" s="10">
        <v>1237027</v>
      </c>
      <c r="K55" s="10">
        <v>1249739</v>
      </c>
      <c r="L55" s="10">
        <v>1258577</v>
      </c>
      <c r="M55" s="10">
        <v>1205095</v>
      </c>
      <c r="N55" s="10">
        <v>1214073</v>
      </c>
      <c r="O55" s="10">
        <v>1224163</v>
      </c>
      <c r="P55" s="10">
        <v>1237909</v>
      </c>
      <c r="Q55" s="10">
        <v>1246843</v>
      </c>
      <c r="R55" s="10">
        <v>1255485</v>
      </c>
      <c r="S55" s="10">
        <v>1263416</v>
      </c>
      <c r="T55" s="10">
        <v>1272315</v>
      </c>
      <c r="U55" s="10">
        <v>1276434</v>
      </c>
      <c r="V55" s="10">
        <v>1281475</v>
      </c>
      <c r="W55" s="10">
        <v>1362981</v>
      </c>
      <c r="X55" s="10">
        <v>1361919</v>
      </c>
      <c r="Y55" s="10">
        <v>1367581</v>
      </c>
      <c r="Z55" s="10">
        <v>1378949</v>
      </c>
      <c r="AA55" s="10">
        <v>1395134</v>
      </c>
      <c r="AB55" s="10">
        <v>1402509</v>
      </c>
      <c r="AC55" s="8">
        <f t="shared" si="0"/>
        <v>0.20373399752131088</v>
      </c>
      <c r="AD55" s="8">
        <f t="shared" si="1"/>
        <v>7.4447106916448735E-3</v>
      </c>
      <c r="AE55" s="8">
        <f t="shared" si="2"/>
        <v>1.113562696278958E-2</v>
      </c>
      <c r="AF55" s="8">
        <f t="shared" si="3"/>
        <v>5.7340898626518921E-3</v>
      </c>
      <c r="AG55" s="8">
        <f t="shared" si="4"/>
        <v>8.4418631751776996E-3</v>
      </c>
      <c r="AH55" s="8">
        <f t="shared" si="5"/>
        <v>5.2862305699667555E-3</v>
      </c>
    </row>
    <row r="56" spans="1:34" ht="15" customHeight="1" x14ac:dyDescent="0.25">
      <c r="A56" s="5">
        <v>55</v>
      </c>
      <c r="B56" s="6" t="s">
        <v>62</v>
      </c>
      <c r="C56" s="7">
        <v>210511</v>
      </c>
      <c r="D56" s="7">
        <v>211813</v>
      </c>
      <c r="E56" s="7">
        <v>213351</v>
      </c>
      <c r="F56" s="7">
        <v>215601</v>
      </c>
      <c r="G56" s="7">
        <v>216757</v>
      </c>
      <c r="H56" s="7">
        <v>218340</v>
      </c>
      <c r="I56" s="7">
        <v>221056</v>
      </c>
      <c r="J56" s="7">
        <v>223487</v>
      </c>
      <c r="K56" s="7">
        <v>223998</v>
      </c>
      <c r="L56" s="7">
        <v>226132</v>
      </c>
      <c r="M56" s="7">
        <v>218186</v>
      </c>
      <c r="N56" s="7">
        <v>219510</v>
      </c>
      <c r="O56" s="7">
        <v>220459</v>
      </c>
      <c r="P56" s="7">
        <v>221890</v>
      </c>
      <c r="Q56" s="7">
        <v>223079</v>
      </c>
      <c r="R56" s="7">
        <v>224157</v>
      </c>
      <c r="S56" s="7">
        <v>224835</v>
      </c>
      <c r="T56" s="7">
        <v>224663</v>
      </c>
      <c r="U56" s="7">
        <v>223857</v>
      </c>
      <c r="V56" s="7">
        <v>222950</v>
      </c>
      <c r="W56" s="7">
        <v>236429</v>
      </c>
      <c r="X56" s="7">
        <v>237180</v>
      </c>
      <c r="Y56" s="7">
        <v>238005</v>
      </c>
      <c r="Z56" s="7">
        <v>238586</v>
      </c>
      <c r="AA56" s="7">
        <v>239146</v>
      </c>
      <c r="AB56" s="7">
        <v>239979</v>
      </c>
      <c r="AC56" s="8">
        <f t="shared" si="0"/>
        <v>0.13998318377661975</v>
      </c>
      <c r="AD56" s="8">
        <f t="shared" si="1"/>
        <v>5.2542960995942689E-3</v>
      </c>
      <c r="AE56" s="8">
        <f t="shared" si="2"/>
        <v>6.8437844209421339E-3</v>
      </c>
      <c r="AF56" s="8">
        <f t="shared" si="3"/>
        <v>2.9851402983036568E-3</v>
      </c>
      <c r="AG56" s="8">
        <f t="shared" si="4"/>
        <v>2.7570395487785948E-3</v>
      </c>
      <c r="AH56" s="8">
        <f t="shared" si="5"/>
        <v>3.4832278189892369E-3</v>
      </c>
    </row>
    <row r="57" spans="1:34" ht="15" customHeight="1" x14ac:dyDescent="0.25">
      <c r="A57" s="5">
        <v>56</v>
      </c>
      <c r="B57" s="9" t="s">
        <v>63</v>
      </c>
      <c r="C57" s="10">
        <v>3278661</v>
      </c>
      <c r="D57" s="10">
        <v>3388445</v>
      </c>
      <c r="E57" s="10">
        <v>3496957</v>
      </c>
      <c r="F57" s="10">
        <v>3600163</v>
      </c>
      <c r="G57" s="10">
        <v>3723359</v>
      </c>
      <c r="H57" s="10">
        <v>3884588</v>
      </c>
      <c r="I57" s="10">
        <v>4046571</v>
      </c>
      <c r="J57" s="10">
        <v>4175595</v>
      </c>
      <c r="K57" s="10">
        <v>4287323</v>
      </c>
      <c r="L57" s="10">
        <v>4364094</v>
      </c>
      <c r="M57" s="10">
        <v>4199536</v>
      </c>
      <c r="N57" s="10">
        <v>4229671</v>
      </c>
      <c r="O57" s="10">
        <v>4287608</v>
      </c>
      <c r="P57" s="10">
        <v>4342241</v>
      </c>
      <c r="Q57" s="10">
        <v>4409354</v>
      </c>
      <c r="R57" s="10">
        <v>4480231</v>
      </c>
      <c r="S57" s="10">
        <v>4556103</v>
      </c>
      <c r="T57" s="10">
        <v>4622428</v>
      </c>
      <c r="U57" s="10">
        <v>4694480</v>
      </c>
      <c r="V57" s="10">
        <v>4777488</v>
      </c>
      <c r="W57" s="10">
        <v>4875256</v>
      </c>
      <c r="X57" s="10">
        <v>4949187</v>
      </c>
      <c r="Y57" s="10">
        <v>5025111</v>
      </c>
      <c r="Z57" s="10">
        <v>5087631</v>
      </c>
      <c r="AA57" s="10">
        <v>5169873</v>
      </c>
      <c r="AB57" s="10">
        <v>5228938</v>
      </c>
      <c r="AC57" s="8">
        <f t="shared" si="0"/>
        <v>0.59483947867742348</v>
      </c>
      <c r="AD57" s="8">
        <f t="shared" si="1"/>
        <v>1.884631520214386E-2</v>
      </c>
      <c r="AE57" s="8">
        <f t="shared" si="2"/>
        <v>1.5573379655227759E-2</v>
      </c>
      <c r="AF57" s="8">
        <f t="shared" si="3"/>
        <v>1.4105675753771418E-2</v>
      </c>
      <c r="AG57" s="8">
        <f t="shared" si="4"/>
        <v>1.3341769260565739E-2</v>
      </c>
      <c r="AH57" s="8">
        <f t="shared" si="5"/>
        <v>1.1424845445913274E-2</v>
      </c>
    </row>
    <row r="58" spans="1:34" ht="15" customHeight="1" x14ac:dyDescent="0.25">
      <c r="A58" s="5">
        <v>57</v>
      </c>
      <c r="B58" s="6" t="s">
        <v>64</v>
      </c>
      <c r="C58" s="7">
        <v>332022</v>
      </c>
      <c r="D58" s="7">
        <v>334474</v>
      </c>
      <c r="E58" s="7">
        <v>340032</v>
      </c>
      <c r="F58" s="7">
        <v>346490</v>
      </c>
      <c r="G58" s="7">
        <v>348412</v>
      </c>
      <c r="H58" s="7">
        <v>354424</v>
      </c>
      <c r="I58" s="7">
        <v>358547</v>
      </c>
      <c r="J58" s="7">
        <v>371643</v>
      </c>
      <c r="K58" s="7">
        <v>379569</v>
      </c>
      <c r="L58" s="7">
        <v>379231</v>
      </c>
      <c r="M58" s="7">
        <v>408508</v>
      </c>
      <c r="N58" s="7">
        <v>413537</v>
      </c>
      <c r="O58" s="7">
        <v>425586</v>
      </c>
      <c r="P58" s="7">
        <v>426941</v>
      </c>
      <c r="Q58" s="7">
        <v>430344</v>
      </c>
      <c r="R58" s="7">
        <v>437434</v>
      </c>
      <c r="S58" s="7">
        <v>442166</v>
      </c>
      <c r="T58" s="7">
        <v>449506</v>
      </c>
      <c r="U58" s="7">
        <v>458564</v>
      </c>
      <c r="V58" s="7">
        <v>469408</v>
      </c>
      <c r="W58" s="7">
        <v>477213</v>
      </c>
      <c r="X58" s="7">
        <v>487370</v>
      </c>
      <c r="Y58" s="7">
        <v>494704</v>
      </c>
      <c r="Z58" s="7">
        <v>502497</v>
      </c>
      <c r="AA58" s="7">
        <v>506188</v>
      </c>
      <c r="AB58" s="7">
        <v>511497</v>
      </c>
      <c r="AC58" s="8">
        <f t="shared" si="0"/>
        <v>0.54055152971791021</v>
      </c>
      <c r="AD58" s="8">
        <f t="shared" si="1"/>
        <v>1.7435880396487802E-2</v>
      </c>
      <c r="AE58" s="8">
        <f t="shared" si="2"/>
        <v>1.5764558253860139E-2</v>
      </c>
      <c r="AF58" s="8">
        <f t="shared" si="3"/>
        <v>1.3972472773717382E-2</v>
      </c>
      <c r="AG58" s="8">
        <f t="shared" si="4"/>
        <v>1.1189511595080193E-2</v>
      </c>
      <c r="AH58" s="8">
        <f t="shared" si="5"/>
        <v>1.0488198060799545E-2</v>
      </c>
    </row>
    <row r="59" spans="1:34" ht="15" customHeight="1" x14ac:dyDescent="0.25">
      <c r="A59" s="5">
        <v>58</v>
      </c>
      <c r="B59" s="9" t="s">
        <v>65</v>
      </c>
      <c r="C59" s="10">
        <v>561900</v>
      </c>
      <c r="D59" s="10">
        <v>567887</v>
      </c>
      <c r="E59" s="10">
        <v>572407</v>
      </c>
      <c r="F59" s="10">
        <v>577255</v>
      </c>
      <c r="G59" s="10">
        <v>583166</v>
      </c>
      <c r="H59" s="10">
        <v>590654</v>
      </c>
      <c r="I59" s="10">
        <v>602989</v>
      </c>
      <c r="J59" s="10">
        <v>616954</v>
      </c>
      <c r="K59" s="10">
        <v>630098</v>
      </c>
      <c r="L59" s="10">
        <v>639617</v>
      </c>
      <c r="M59" s="10">
        <v>825592</v>
      </c>
      <c r="N59" s="10">
        <v>833080</v>
      </c>
      <c r="O59" s="10">
        <v>840645</v>
      </c>
      <c r="P59" s="10">
        <v>848069</v>
      </c>
      <c r="Q59" s="10">
        <v>859827</v>
      </c>
      <c r="R59" s="10">
        <v>871980</v>
      </c>
      <c r="S59" s="10">
        <v>883741</v>
      </c>
      <c r="T59" s="10">
        <v>894612</v>
      </c>
      <c r="U59" s="10">
        <v>906019</v>
      </c>
      <c r="V59" s="10">
        <v>919585</v>
      </c>
      <c r="W59" s="10">
        <v>930749</v>
      </c>
      <c r="X59" s="10">
        <v>941780</v>
      </c>
      <c r="Y59" s="10">
        <v>961476</v>
      </c>
      <c r="Z59" s="10">
        <v>980934</v>
      </c>
      <c r="AA59" s="10">
        <v>999627</v>
      </c>
      <c r="AB59" s="10">
        <v>1014101</v>
      </c>
      <c r="AC59" s="8">
        <f t="shared" si="0"/>
        <v>0.8047713116212849</v>
      </c>
      <c r="AD59" s="8">
        <f t="shared" si="1"/>
        <v>2.3898453774125583E-2</v>
      </c>
      <c r="AE59" s="8">
        <f t="shared" si="2"/>
        <v>1.5213697441555096E-2</v>
      </c>
      <c r="AF59" s="8">
        <f t="shared" si="3"/>
        <v>1.7301597625288156E-2</v>
      </c>
      <c r="AG59" s="8">
        <f t="shared" si="4"/>
        <v>1.7921422462325864E-2</v>
      </c>
      <c r="AH59" s="8">
        <f t="shared" si="5"/>
        <v>1.4479400816504557E-2</v>
      </c>
    </row>
    <row r="60" spans="1:34" ht="15" customHeight="1" x14ac:dyDescent="0.25">
      <c r="A60" s="5">
        <v>59</v>
      </c>
      <c r="B60" s="6" t="s">
        <v>66</v>
      </c>
      <c r="C60" s="7">
        <v>185469</v>
      </c>
      <c r="D60" s="7">
        <v>186851</v>
      </c>
      <c r="E60" s="7">
        <v>189271</v>
      </c>
      <c r="F60" s="7">
        <v>191990</v>
      </c>
      <c r="G60" s="7">
        <v>193760</v>
      </c>
      <c r="H60" s="7">
        <v>196445</v>
      </c>
      <c r="I60" s="7">
        <v>200435</v>
      </c>
      <c r="J60" s="7">
        <v>202941</v>
      </c>
      <c r="K60" s="7">
        <v>207140</v>
      </c>
      <c r="L60" s="7">
        <v>212268</v>
      </c>
      <c r="M60" s="7">
        <v>229476</v>
      </c>
      <c r="N60" s="7">
        <v>231542</v>
      </c>
      <c r="O60" s="7">
        <v>234331</v>
      </c>
      <c r="P60" s="7">
        <v>238064</v>
      </c>
      <c r="Q60" s="7">
        <v>243155</v>
      </c>
      <c r="R60" s="7">
        <v>250973</v>
      </c>
      <c r="S60" s="7">
        <v>254963</v>
      </c>
      <c r="T60" s="7">
        <v>259655</v>
      </c>
      <c r="U60" s="7">
        <v>262103</v>
      </c>
      <c r="V60" s="7">
        <v>265538</v>
      </c>
      <c r="W60" s="7">
        <v>268973</v>
      </c>
      <c r="X60" s="7">
        <v>272696</v>
      </c>
      <c r="Y60" s="7">
        <v>278116</v>
      </c>
      <c r="Z60" s="7">
        <v>283278</v>
      </c>
      <c r="AA60" s="7">
        <v>286095</v>
      </c>
      <c r="AB60" s="7">
        <v>287476</v>
      </c>
      <c r="AC60" s="8">
        <f t="shared" si="0"/>
        <v>0.54999487785020673</v>
      </c>
      <c r="AD60" s="8">
        <f t="shared" si="1"/>
        <v>1.7684618432318944E-2</v>
      </c>
      <c r="AE60" s="8">
        <f t="shared" si="2"/>
        <v>1.3672020320374623E-2</v>
      </c>
      <c r="AF60" s="8">
        <f t="shared" si="3"/>
        <v>1.3394589548177072E-2</v>
      </c>
      <c r="AG60" s="8">
        <f t="shared" si="4"/>
        <v>1.1094790927335563E-2</v>
      </c>
      <c r="AH60" s="8">
        <f t="shared" si="5"/>
        <v>4.8270679319806359E-3</v>
      </c>
    </row>
    <row r="61" spans="1:34" ht="15" customHeight="1" x14ac:dyDescent="0.25">
      <c r="A61" s="5">
        <v>60</v>
      </c>
      <c r="B61" s="6" t="s">
        <v>67</v>
      </c>
      <c r="C61" s="7">
        <v>115487</v>
      </c>
      <c r="D61" s="7">
        <v>115779</v>
      </c>
      <c r="E61" s="7">
        <v>116953</v>
      </c>
      <c r="F61" s="7">
        <v>117957</v>
      </c>
      <c r="G61" s="7">
        <v>119145</v>
      </c>
      <c r="H61" s="7">
        <v>120487</v>
      </c>
      <c r="I61" s="7">
        <v>123391</v>
      </c>
      <c r="J61" s="7">
        <v>126082</v>
      </c>
      <c r="K61" s="7">
        <v>129159</v>
      </c>
      <c r="L61" s="7">
        <v>132316</v>
      </c>
      <c r="M61" s="7">
        <v>141592</v>
      </c>
      <c r="N61" s="7">
        <v>144113</v>
      </c>
      <c r="O61" s="7">
        <v>150503</v>
      </c>
      <c r="P61" s="7">
        <v>155001</v>
      </c>
      <c r="Q61" s="7">
        <v>158754</v>
      </c>
      <c r="R61" s="7">
        <v>163734</v>
      </c>
      <c r="S61" s="7">
        <v>164452</v>
      </c>
      <c r="T61" s="7">
        <v>165023</v>
      </c>
      <c r="U61" s="7">
        <v>171469</v>
      </c>
      <c r="V61" s="7">
        <v>174634</v>
      </c>
      <c r="W61" s="7">
        <v>83488</v>
      </c>
      <c r="X61" s="7">
        <v>83509</v>
      </c>
      <c r="Y61" s="7">
        <v>83721</v>
      </c>
      <c r="Z61" s="7">
        <v>83915</v>
      </c>
      <c r="AA61" s="7">
        <v>83768</v>
      </c>
      <c r="AB61" s="7">
        <v>83754</v>
      </c>
      <c r="AC61" s="8">
        <f t="shared" si="0"/>
        <v>-0.27477551585892784</v>
      </c>
      <c r="AD61" s="8">
        <f t="shared" si="1"/>
        <v>-1.276874052711563E-2</v>
      </c>
      <c r="AE61" s="8">
        <f t="shared" si="2"/>
        <v>-6.4838392989041593E-2</v>
      </c>
      <c r="AF61" s="8">
        <f t="shared" si="3"/>
        <v>6.3640678179077703E-4</v>
      </c>
      <c r="AG61" s="8">
        <f t="shared" si="4"/>
        <v>1.3137152016629017E-4</v>
      </c>
      <c r="AH61" s="8">
        <f t="shared" si="5"/>
        <v>-1.6712825900105051E-4</v>
      </c>
    </row>
    <row r="62" spans="1:34" ht="15" customHeight="1" x14ac:dyDescent="0.25">
      <c r="A62" s="5">
        <v>61</v>
      </c>
      <c r="B62" s="6" t="s">
        <v>68</v>
      </c>
      <c r="C62" s="7">
        <v>111248</v>
      </c>
      <c r="D62" s="7">
        <v>113289</v>
      </c>
      <c r="E62" s="7">
        <v>116390</v>
      </c>
      <c r="F62" s="7">
        <v>119996</v>
      </c>
      <c r="G62" s="7">
        <v>123811</v>
      </c>
      <c r="H62" s="7">
        <v>125862</v>
      </c>
      <c r="I62" s="7">
        <v>128214</v>
      </c>
      <c r="J62" s="7">
        <v>131291</v>
      </c>
      <c r="K62" s="7">
        <v>133470</v>
      </c>
      <c r="L62" s="7">
        <v>135715</v>
      </c>
      <c r="M62" s="7">
        <v>168623</v>
      </c>
      <c r="N62" s="7">
        <v>172117</v>
      </c>
      <c r="O62" s="7">
        <v>174595</v>
      </c>
      <c r="P62" s="7">
        <v>176139</v>
      </c>
      <c r="Q62" s="7">
        <v>177618</v>
      </c>
      <c r="R62" s="7">
        <v>178634</v>
      </c>
      <c r="S62" s="7">
        <v>181043</v>
      </c>
      <c r="T62" s="7">
        <v>183005</v>
      </c>
      <c r="U62" s="7">
        <v>186069</v>
      </c>
      <c r="V62" s="7">
        <v>189038</v>
      </c>
      <c r="W62" s="7">
        <v>192384</v>
      </c>
      <c r="X62" s="7">
        <v>195507</v>
      </c>
      <c r="Y62" s="7">
        <v>198269</v>
      </c>
      <c r="Z62" s="7">
        <v>200730</v>
      </c>
      <c r="AA62" s="7">
        <v>204415</v>
      </c>
      <c r="AB62" s="7">
        <v>208091</v>
      </c>
      <c r="AC62" s="8">
        <f t="shared" si="0"/>
        <v>0.87051452610384006</v>
      </c>
      <c r="AD62" s="8">
        <f t="shared" si="1"/>
        <v>2.5364892196327871E-2</v>
      </c>
      <c r="AE62" s="8">
        <f t="shared" si="2"/>
        <v>1.5380730820188981E-2</v>
      </c>
      <c r="AF62" s="8">
        <f t="shared" si="3"/>
        <v>1.5820257775333024E-2</v>
      </c>
      <c r="AG62" s="8">
        <f t="shared" si="4"/>
        <v>1.6247508116074449E-2</v>
      </c>
      <c r="AH62" s="8">
        <f t="shared" si="5"/>
        <v>1.7983024729105006E-2</v>
      </c>
    </row>
    <row r="63" spans="1:34" ht="15" customHeight="1" x14ac:dyDescent="0.25">
      <c r="A63" s="5">
        <v>62</v>
      </c>
      <c r="B63" s="6" t="s">
        <v>69</v>
      </c>
      <c r="C63" s="7">
        <v>131521</v>
      </c>
      <c r="D63" s="7">
        <v>133497</v>
      </c>
      <c r="E63" s="7">
        <v>135314</v>
      </c>
      <c r="F63" s="7">
        <v>136018</v>
      </c>
      <c r="G63" s="7">
        <v>137653</v>
      </c>
      <c r="H63" s="7">
        <v>139280</v>
      </c>
      <c r="I63" s="7">
        <v>141472</v>
      </c>
      <c r="J63" s="7">
        <v>144824</v>
      </c>
      <c r="K63" s="7">
        <v>147910</v>
      </c>
      <c r="L63" s="7">
        <v>150358</v>
      </c>
      <c r="M63" s="7">
        <v>151448</v>
      </c>
      <c r="N63" s="7">
        <v>152771</v>
      </c>
      <c r="O63" s="7">
        <v>153405</v>
      </c>
      <c r="P63" s="7">
        <v>154362</v>
      </c>
      <c r="Q63" s="7">
        <v>155639</v>
      </c>
      <c r="R63" s="7">
        <v>157351</v>
      </c>
      <c r="S63" s="7">
        <v>160652</v>
      </c>
      <c r="T63" s="7">
        <v>163668</v>
      </c>
      <c r="U63" s="7">
        <v>166904</v>
      </c>
      <c r="V63" s="7">
        <v>169609</v>
      </c>
      <c r="W63" s="7">
        <v>171624</v>
      </c>
      <c r="X63" s="7">
        <v>173666</v>
      </c>
      <c r="Y63" s="7">
        <v>176470</v>
      </c>
      <c r="Z63" s="7">
        <v>179369</v>
      </c>
      <c r="AA63" s="7">
        <v>183361</v>
      </c>
      <c r="AB63" s="7">
        <v>186177</v>
      </c>
      <c r="AC63" s="8">
        <f t="shared" si="0"/>
        <v>0.41556861641867077</v>
      </c>
      <c r="AD63" s="8">
        <f t="shared" si="1"/>
        <v>1.3998323665096679E-2</v>
      </c>
      <c r="AE63" s="8">
        <f t="shared" si="2"/>
        <v>1.6964170165823189E-2</v>
      </c>
      <c r="AF63" s="8">
        <f t="shared" si="3"/>
        <v>1.6411573687950876E-2</v>
      </c>
      <c r="AG63" s="8">
        <f t="shared" si="4"/>
        <v>1.8009226338614681E-2</v>
      </c>
      <c r="AH63" s="8">
        <f t="shared" si="5"/>
        <v>1.5357682386112641E-2</v>
      </c>
    </row>
    <row r="64" spans="1:34" ht="15" customHeight="1" x14ac:dyDescent="0.25">
      <c r="A64" s="5">
        <v>63</v>
      </c>
      <c r="B64" s="9" t="s">
        <v>70</v>
      </c>
      <c r="C64" s="10">
        <v>174791</v>
      </c>
      <c r="D64" s="10">
        <v>176297</v>
      </c>
      <c r="E64" s="10">
        <v>177537</v>
      </c>
      <c r="F64" s="10">
        <v>179461</v>
      </c>
      <c r="G64" s="10">
        <v>183730</v>
      </c>
      <c r="H64" s="10">
        <v>185854</v>
      </c>
      <c r="I64" s="10">
        <v>189263</v>
      </c>
      <c r="J64" s="10">
        <v>192358</v>
      </c>
      <c r="K64" s="10">
        <v>195948</v>
      </c>
      <c r="L64" s="10">
        <v>200102</v>
      </c>
      <c r="M64" s="10">
        <v>209505</v>
      </c>
      <c r="N64" s="10">
        <v>213498</v>
      </c>
      <c r="O64" s="10">
        <v>218120</v>
      </c>
      <c r="P64" s="10">
        <v>224110</v>
      </c>
      <c r="Q64" s="10">
        <v>228763</v>
      </c>
      <c r="R64" s="10">
        <v>234096</v>
      </c>
      <c r="S64" s="10">
        <v>238644</v>
      </c>
      <c r="T64" s="10">
        <v>243115</v>
      </c>
      <c r="U64" s="10">
        <v>246248</v>
      </c>
      <c r="V64" s="10">
        <v>248147</v>
      </c>
      <c r="W64" s="10">
        <v>250255</v>
      </c>
      <c r="X64" s="10">
        <v>255003</v>
      </c>
      <c r="Y64" s="10">
        <v>259422</v>
      </c>
      <c r="Z64" s="10">
        <v>263906</v>
      </c>
      <c r="AA64" s="10">
        <v>266610</v>
      </c>
      <c r="AB64" s="10">
        <v>269528</v>
      </c>
      <c r="AC64" s="8">
        <f t="shared" si="0"/>
        <v>0.54200159047090524</v>
      </c>
      <c r="AD64" s="8">
        <f t="shared" si="1"/>
        <v>1.7474169999971645E-2</v>
      </c>
      <c r="AE64" s="8">
        <f t="shared" si="2"/>
        <v>1.4193889426136197E-2</v>
      </c>
      <c r="AF64" s="8">
        <f t="shared" si="3"/>
        <v>1.4949011856774108E-2</v>
      </c>
      <c r="AG64" s="8">
        <f t="shared" si="4"/>
        <v>1.2820217190133043E-2</v>
      </c>
      <c r="AH64" s="8">
        <f t="shared" si="5"/>
        <v>1.0944825775477288E-2</v>
      </c>
    </row>
    <row r="65" spans="1:34" ht="15" customHeight="1" x14ac:dyDescent="0.25">
      <c r="A65" s="5">
        <v>64</v>
      </c>
      <c r="B65" s="6" t="s">
        <v>71</v>
      </c>
      <c r="C65" s="7">
        <v>175500</v>
      </c>
      <c r="D65" s="7">
        <v>177511</v>
      </c>
      <c r="E65" s="7">
        <v>180546</v>
      </c>
      <c r="F65" s="7">
        <v>183345</v>
      </c>
      <c r="G65" s="7">
        <v>186172</v>
      </c>
      <c r="H65" s="7">
        <v>189910</v>
      </c>
      <c r="I65" s="7">
        <v>194404</v>
      </c>
      <c r="J65" s="7">
        <v>198018</v>
      </c>
      <c r="K65" s="7">
        <v>201160</v>
      </c>
      <c r="L65" s="7">
        <v>204665</v>
      </c>
      <c r="M65" s="7">
        <v>210364</v>
      </c>
      <c r="N65" s="7">
        <v>212554</v>
      </c>
      <c r="O65" s="7">
        <v>214434</v>
      </c>
      <c r="P65" s="7">
        <v>215935</v>
      </c>
      <c r="Q65" s="7">
        <v>218941</v>
      </c>
      <c r="R65" s="7">
        <v>221540</v>
      </c>
      <c r="S65" s="7">
        <v>224097</v>
      </c>
      <c r="T65" s="7">
        <v>225902</v>
      </c>
      <c r="U65" s="7">
        <v>228430</v>
      </c>
      <c r="V65" s="7">
        <v>231313</v>
      </c>
      <c r="W65" s="7">
        <v>234205</v>
      </c>
      <c r="X65" s="7">
        <v>237339</v>
      </c>
      <c r="Y65" s="7">
        <v>242225</v>
      </c>
      <c r="Z65" s="7">
        <v>245945</v>
      </c>
      <c r="AA65" s="7">
        <v>249529</v>
      </c>
      <c r="AB65" s="7">
        <v>252549</v>
      </c>
      <c r="AC65" s="8">
        <f t="shared" si="0"/>
        <v>0.43902564102564101</v>
      </c>
      <c r="AD65" s="8">
        <f t="shared" si="1"/>
        <v>1.4665143170369488E-2</v>
      </c>
      <c r="AE65" s="8">
        <f t="shared" si="2"/>
        <v>1.3186396640317843E-2</v>
      </c>
      <c r="AF65" s="8">
        <f t="shared" si="3"/>
        <v>1.5196000524782871E-2</v>
      </c>
      <c r="AG65" s="8">
        <f t="shared" si="4"/>
        <v>1.4009980349598772E-2</v>
      </c>
      <c r="AH65" s="8">
        <f t="shared" si="5"/>
        <v>1.2102801678362035E-2</v>
      </c>
    </row>
    <row r="66" spans="1:34" ht="15" customHeight="1" x14ac:dyDescent="0.25">
      <c r="A66" s="5">
        <v>65</v>
      </c>
      <c r="B66" s="6" t="s">
        <v>72</v>
      </c>
      <c r="C66" s="7">
        <v>156194</v>
      </c>
      <c r="D66" s="7">
        <v>159840</v>
      </c>
      <c r="E66" s="7">
        <v>165177</v>
      </c>
      <c r="F66" s="7">
        <v>171019</v>
      </c>
      <c r="G66" s="7">
        <v>178313</v>
      </c>
      <c r="H66" s="7">
        <v>185940</v>
      </c>
      <c r="I66" s="7">
        <v>192724</v>
      </c>
      <c r="J66" s="7">
        <v>195852</v>
      </c>
      <c r="K66" s="7">
        <v>195601</v>
      </c>
      <c r="L66" s="7">
        <v>194825</v>
      </c>
      <c r="M66" s="7">
        <v>200255</v>
      </c>
      <c r="N66" s="7">
        <v>202479</v>
      </c>
      <c r="O66" s="7">
        <v>202748</v>
      </c>
      <c r="P66" s="7">
        <v>202259</v>
      </c>
      <c r="Q66" s="7">
        <v>202280</v>
      </c>
      <c r="R66" s="7">
        <v>203173</v>
      </c>
      <c r="S66" s="7">
        <v>203855</v>
      </c>
      <c r="T66" s="7">
        <v>205297</v>
      </c>
      <c r="U66" s="7">
        <v>207673</v>
      </c>
      <c r="V66" s="7">
        <v>210821</v>
      </c>
      <c r="W66" s="7">
        <v>214167</v>
      </c>
      <c r="X66" s="7">
        <v>217232</v>
      </c>
      <c r="Y66" s="7">
        <v>220791</v>
      </c>
      <c r="Z66" s="7">
        <v>223586</v>
      </c>
      <c r="AA66" s="7">
        <v>226262</v>
      </c>
      <c r="AB66" s="7">
        <v>228102</v>
      </c>
      <c r="AC66" s="8">
        <f t="shared" ref="AC66:AC129" si="6">IF(C66="","",IF(C66=0,"",(AB66-C66)/C66))</f>
        <v>0.46037619882966058</v>
      </c>
      <c r="AD66" s="8">
        <f t="shared" ref="AD66:AD129" si="7">IF(C66="","",IF(C66=0,"",(AB66/C66)^(1/25)-1))</f>
        <v>1.5263071767134706E-2</v>
      </c>
      <c r="AE66" s="8">
        <f t="shared" ref="AE66:AE129" si="8">IF(R66="","",IF(R66=0,"",(AB66/R66)^(1/10)-1))</f>
        <v>1.1640738593562849E-2</v>
      </c>
      <c r="AF66" s="8">
        <f t="shared" ref="AF66:AF129" si="9">IF(W66="","",IF(W66=0,"",(AB66/W66)^(1/5)-1))</f>
        <v>1.2687170394653169E-2</v>
      </c>
      <c r="AG66" s="8">
        <f t="shared" ref="AG66:AG129" si="10">IF(Y66="","",IF(Y66=0,"",(AB66/Y66)^(1/3)-1))</f>
        <v>1.0917952092203365E-2</v>
      </c>
      <c r="AH66" s="8">
        <f t="shared" ref="AH66:AH129" si="11">IF(AA66="","",IF(AA66=0,"",(AB66-AA66)/AA66))</f>
        <v>8.1321653658148526E-3</v>
      </c>
    </row>
    <row r="67" spans="1:34" ht="15" customHeight="1" x14ac:dyDescent="0.25">
      <c r="A67" s="5">
        <v>66</v>
      </c>
      <c r="B67" s="6" t="s">
        <v>73</v>
      </c>
      <c r="C67" s="7">
        <v>1393370</v>
      </c>
      <c r="D67" s="7">
        <v>1456549</v>
      </c>
      <c r="E67" s="7">
        <v>1515571</v>
      </c>
      <c r="F67" s="7">
        <v>1572924</v>
      </c>
      <c r="G67" s="7">
        <v>1646875</v>
      </c>
      <c r="H67" s="7">
        <v>1708846</v>
      </c>
      <c r="I67" s="7">
        <v>1778129</v>
      </c>
      <c r="J67" s="7">
        <v>1838635</v>
      </c>
      <c r="K67" s="7">
        <v>1879093</v>
      </c>
      <c r="L67" s="7">
        <v>1902834</v>
      </c>
      <c r="M67" s="7">
        <v>1951593</v>
      </c>
      <c r="N67" s="7">
        <v>1956909</v>
      </c>
      <c r="O67" s="7">
        <v>1980175</v>
      </c>
      <c r="P67" s="7">
        <v>2004126</v>
      </c>
      <c r="Q67" s="7">
        <v>2036053</v>
      </c>
      <c r="R67" s="7">
        <v>2075751</v>
      </c>
      <c r="S67" s="7">
        <v>2113943</v>
      </c>
      <c r="T67" s="7">
        <v>2152772</v>
      </c>
      <c r="U67" s="7">
        <v>2194265</v>
      </c>
      <c r="V67" s="7">
        <v>2236975</v>
      </c>
      <c r="W67" s="7">
        <v>2275833</v>
      </c>
      <c r="X67" s="7">
        <v>2296793</v>
      </c>
      <c r="Y67" s="7">
        <v>2323145</v>
      </c>
      <c r="Z67" s="7">
        <v>2351008</v>
      </c>
      <c r="AA67" s="7">
        <v>2385746</v>
      </c>
      <c r="AB67" s="7">
        <v>2407226</v>
      </c>
      <c r="AC67" s="8">
        <f t="shared" si="6"/>
        <v>0.72762869876630043</v>
      </c>
      <c r="AD67" s="8">
        <f t="shared" si="7"/>
        <v>2.2110892171832042E-2</v>
      </c>
      <c r="AE67" s="8">
        <f t="shared" si="8"/>
        <v>1.4925492229843407E-2</v>
      </c>
      <c r="AF67" s="8">
        <f t="shared" si="9"/>
        <v>1.1289027119762318E-2</v>
      </c>
      <c r="AG67" s="8">
        <f t="shared" si="10"/>
        <v>1.1921560722113922E-2</v>
      </c>
      <c r="AH67" s="8">
        <f t="shared" si="11"/>
        <v>9.0034731274829752E-3</v>
      </c>
    </row>
    <row r="68" spans="1:34" ht="15" customHeight="1" x14ac:dyDescent="0.25">
      <c r="A68" s="5">
        <v>67</v>
      </c>
      <c r="B68" s="9" t="s">
        <v>74</v>
      </c>
      <c r="C68" s="10">
        <v>1053394</v>
      </c>
      <c r="D68" s="10">
        <v>1060335</v>
      </c>
      <c r="E68" s="10">
        <v>1065089</v>
      </c>
      <c r="F68" s="10">
        <v>1073439</v>
      </c>
      <c r="G68" s="10">
        <v>1081705</v>
      </c>
      <c r="H68" s="10">
        <v>1090441</v>
      </c>
      <c r="I68" s="10">
        <v>1103572</v>
      </c>
      <c r="J68" s="10">
        <v>1112838</v>
      </c>
      <c r="K68" s="10">
        <v>1123146</v>
      </c>
      <c r="L68" s="10">
        <v>1131070</v>
      </c>
      <c r="M68" s="10">
        <v>1062304</v>
      </c>
      <c r="N68" s="10">
        <v>1066994</v>
      </c>
      <c r="O68" s="10">
        <v>1072916</v>
      </c>
      <c r="P68" s="10">
        <v>1080603</v>
      </c>
      <c r="Q68" s="10">
        <v>1086172</v>
      </c>
      <c r="R68" s="10">
        <v>1092218</v>
      </c>
      <c r="S68" s="10">
        <v>1097733</v>
      </c>
      <c r="T68" s="10">
        <v>1102869</v>
      </c>
      <c r="U68" s="10">
        <v>1107569</v>
      </c>
      <c r="V68" s="10">
        <v>1112245</v>
      </c>
      <c r="W68" s="10">
        <v>1181801</v>
      </c>
      <c r="X68" s="10">
        <v>1181352</v>
      </c>
      <c r="Y68" s="10">
        <v>1181493</v>
      </c>
      <c r="Z68" s="10">
        <v>1186458</v>
      </c>
      <c r="AA68" s="10">
        <v>1194316</v>
      </c>
      <c r="AB68" s="10">
        <v>1197766</v>
      </c>
      <c r="AC68" s="8">
        <f t="shared" si="6"/>
        <v>0.13705413169241518</v>
      </c>
      <c r="AD68" s="8">
        <f t="shared" si="7"/>
        <v>5.1508531811088609E-3</v>
      </c>
      <c r="AE68" s="8">
        <f t="shared" si="8"/>
        <v>9.2674456894941137E-3</v>
      </c>
      <c r="AF68" s="8">
        <f t="shared" si="9"/>
        <v>2.6873262002677922E-3</v>
      </c>
      <c r="AG68" s="8">
        <f t="shared" si="10"/>
        <v>4.5701655360286253E-3</v>
      </c>
      <c r="AH68" s="8">
        <f t="shared" si="11"/>
        <v>2.8886827271844303E-3</v>
      </c>
    </row>
    <row r="69" spans="1:34" ht="15" customHeight="1" x14ac:dyDescent="0.25">
      <c r="A69" s="5">
        <v>68</v>
      </c>
      <c r="B69" s="9" t="s">
        <v>75</v>
      </c>
      <c r="C69" s="10">
        <v>293668</v>
      </c>
      <c r="D69" s="10">
        <v>297013</v>
      </c>
      <c r="E69" s="10">
        <v>301662</v>
      </c>
      <c r="F69" s="10">
        <v>304965</v>
      </c>
      <c r="G69" s="10">
        <v>310310</v>
      </c>
      <c r="H69" s="10">
        <v>314190</v>
      </c>
      <c r="I69" s="10">
        <v>321356</v>
      </c>
      <c r="J69" s="10">
        <v>329518</v>
      </c>
      <c r="K69" s="10">
        <v>334562</v>
      </c>
      <c r="L69" s="10">
        <v>343092</v>
      </c>
      <c r="M69" s="10">
        <v>348897</v>
      </c>
      <c r="N69" s="10">
        <v>356799</v>
      </c>
      <c r="O69" s="10">
        <v>363924</v>
      </c>
      <c r="P69" s="10">
        <v>368257</v>
      </c>
      <c r="Q69" s="10">
        <v>375404</v>
      </c>
      <c r="R69" s="10">
        <v>382954</v>
      </c>
      <c r="S69" s="10">
        <v>389310</v>
      </c>
      <c r="T69" s="10">
        <v>393516</v>
      </c>
      <c r="U69" s="10">
        <v>397630</v>
      </c>
      <c r="V69" s="10">
        <v>402553</v>
      </c>
      <c r="W69" s="10">
        <v>405341</v>
      </c>
      <c r="X69" s="10">
        <v>409736</v>
      </c>
      <c r="Y69" s="10">
        <v>419066</v>
      </c>
      <c r="Z69" s="10">
        <v>426660</v>
      </c>
      <c r="AA69" s="10">
        <v>434036</v>
      </c>
      <c r="AB69" s="10">
        <v>438314</v>
      </c>
      <c r="AC69" s="8">
        <f t="shared" si="6"/>
        <v>0.49254940953730064</v>
      </c>
      <c r="AD69" s="8">
        <f t="shared" si="7"/>
        <v>1.6148425765373009E-2</v>
      </c>
      <c r="AE69" s="8">
        <f t="shared" si="8"/>
        <v>1.3593631645234083E-2</v>
      </c>
      <c r="AF69" s="8">
        <f t="shared" si="9"/>
        <v>1.5764338616290008E-2</v>
      </c>
      <c r="AG69" s="8">
        <f t="shared" si="10"/>
        <v>1.508163824723785E-2</v>
      </c>
      <c r="AH69" s="8">
        <f t="shared" si="11"/>
        <v>9.856325281773862E-3</v>
      </c>
    </row>
    <row r="70" spans="1:34" ht="15" customHeight="1" x14ac:dyDescent="0.25">
      <c r="A70" s="5">
        <v>69</v>
      </c>
      <c r="B70" s="6" t="s">
        <v>76</v>
      </c>
      <c r="C70" s="7">
        <v>483210</v>
      </c>
      <c r="D70" s="7">
        <v>490191</v>
      </c>
      <c r="E70" s="7">
        <v>496973</v>
      </c>
      <c r="F70" s="7">
        <v>504107</v>
      </c>
      <c r="G70" s="7">
        <v>511589</v>
      </c>
      <c r="H70" s="7">
        <v>522760</v>
      </c>
      <c r="I70" s="7">
        <v>533704</v>
      </c>
      <c r="J70" s="7">
        <v>544240</v>
      </c>
      <c r="K70" s="7">
        <v>554101</v>
      </c>
      <c r="L70" s="7">
        <v>562906</v>
      </c>
      <c r="M70" s="7">
        <v>609018</v>
      </c>
      <c r="N70" s="7">
        <v>618750</v>
      </c>
      <c r="O70" s="7">
        <v>627599</v>
      </c>
      <c r="P70" s="7">
        <v>639026</v>
      </c>
      <c r="Q70" s="7">
        <v>651203</v>
      </c>
      <c r="R70" s="7">
        <v>661440</v>
      </c>
      <c r="S70" s="7">
        <v>673388</v>
      </c>
      <c r="T70" s="7">
        <v>684183</v>
      </c>
      <c r="U70" s="7">
        <v>693828</v>
      </c>
      <c r="V70" s="7">
        <v>703282</v>
      </c>
      <c r="W70" s="7">
        <v>711197</v>
      </c>
      <c r="X70" s="7">
        <v>720947</v>
      </c>
      <c r="Y70" s="7">
        <v>729291</v>
      </c>
      <c r="Z70" s="7">
        <v>739208</v>
      </c>
      <c r="AA70" s="7">
        <v>750777</v>
      </c>
      <c r="AB70" s="7">
        <v>758539</v>
      </c>
      <c r="AC70" s="8">
        <f t="shared" si="6"/>
        <v>0.56979160199499179</v>
      </c>
      <c r="AD70" s="8">
        <f t="shared" si="7"/>
        <v>1.820137704778535E-2</v>
      </c>
      <c r="AE70" s="8">
        <f t="shared" si="8"/>
        <v>1.3791734287416091E-2</v>
      </c>
      <c r="AF70" s="8">
        <f t="shared" si="9"/>
        <v>1.2972370282522183E-2</v>
      </c>
      <c r="AG70" s="8">
        <f t="shared" si="10"/>
        <v>1.3193403409981208E-2</v>
      </c>
      <c r="AH70" s="8">
        <f t="shared" si="11"/>
        <v>1.0338622520402197E-2</v>
      </c>
    </row>
    <row r="71" spans="1:34" ht="15" customHeight="1" x14ac:dyDescent="0.25">
      <c r="A71" s="5">
        <v>70</v>
      </c>
      <c r="B71" s="9" t="s">
        <v>77</v>
      </c>
      <c r="C71" s="10">
        <v>170043</v>
      </c>
      <c r="D71" s="10">
        <v>169405</v>
      </c>
      <c r="E71" s="10">
        <v>169977</v>
      </c>
      <c r="F71" s="10">
        <v>170646</v>
      </c>
      <c r="G71" s="10">
        <v>171119</v>
      </c>
      <c r="H71" s="10">
        <v>171172</v>
      </c>
      <c r="I71" s="10">
        <v>172859</v>
      </c>
      <c r="J71" s="10">
        <v>172588</v>
      </c>
      <c r="K71" s="10">
        <v>172981</v>
      </c>
      <c r="L71" s="10">
        <v>174086</v>
      </c>
      <c r="M71" s="10">
        <v>204876</v>
      </c>
      <c r="N71" s="10">
        <v>205879</v>
      </c>
      <c r="O71" s="10">
        <v>206931</v>
      </c>
      <c r="P71" s="10">
        <v>208014</v>
      </c>
      <c r="Q71" s="10">
        <v>208919</v>
      </c>
      <c r="R71" s="10">
        <v>209816</v>
      </c>
      <c r="S71" s="10">
        <v>210259</v>
      </c>
      <c r="T71" s="10">
        <v>209636</v>
      </c>
      <c r="U71" s="10">
        <v>208656</v>
      </c>
      <c r="V71" s="10">
        <v>207538</v>
      </c>
      <c r="W71" s="10">
        <v>154912</v>
      </c>
      <c r="X71" s="10">
        <v>155587</v>
      </c>
      <c r="Y71" s="10">
        <v>155376</v>
      </c>
      <c r="Z71" s="10">
        <v>155563</v>
      </c>
      <c r="AA71" s="10">
        <v>155870</v>
      </c>
      <c r="AB71" s="10">
        <v>156004</v>
      </c>
      <c r="AC71" s="8">
        <f t="shared" si="6"/>
        <v>-8.2561469745887808E-2</v>
      </c>
      <c r="AD71" s="8">
        <f t="shared" si="7"/>
        <v>-3.4408545772811605E-3</v>
      </c>
      <c r="AE71" s="8">
        <f t="shared" si="8"/>
        <v>-2.9200122021657338E-2</v>
      </c>
      <c r="AF71" s="8">
        <f t="shared" si="9"/>
        <v>1.4058741536489006E-3</v>
      </c>
      <c r="AG71" s="8">
        <f t="shared" si="10"/>
        <v>1.3454583495127181E-3</v>
      </c>
      <c r="AH71" s="8">
        <f t="shared" si="11"/>
        <v>8.596907679476487E-4</v>
      </c>
    </row>
    <row r="72" spans="1:34" ht="15" customHeight="1" x14ac:dyDescent="0.25">
      <c r="A72" s="5">
        <v>71</v>
      </c>
      <c r="B72" s="6" t="s">
        <v>78</v>
      </c>
      <c r="C72" s="7">
        <v>127109</v>
      </c>
      <c r="D72" s="7">
        <v>128821</v>
      </c>
      <c r="E72" s="7">
        <v>131301</v>
      </c>
      <c r="F72" s="7">
        <v>134222</v>
      </c>
      <c r="G72" s="7">
        <v>138382</v>
      </c>
      <c r="H72" s="7">
        <v>143294</v>
      </c>
      <c r="I72" s="7">
        <v>148041</v>
      </c>
      <c r="J72" s="7">
        <v>152090</v>
      </c>
      <c r="K72" s="7">
        <v>155492</v>
      </c>
      <c r="L72" s="7">
        <v>157741</v>
      </c>
      <c r="M72" s="7">
        <v>162937</v>
      </c>
      <c r="N72" s="7">
        <v>164988</v>
      </c>
      <c r="O72" s="7">
        <v>167056</v>
      </c>
      <c r="P72" s="7">
        <v>168691</v>
      </c>
      <c r="Q72" s="7">
        <v>171009</v>
      </c>
      <c r="R72" s="7">
        <v>172578</v>
      </c>
      <c r="S72" s="7">
        <v>173906</v>
      </c>
      <c r="T72" s="7">
        <v>175745</v>
      </c>
      <c r="U72" s="7">
        <v>177806</v>
      </c>
      <c r="V72" s="7">
        <v>180204</v>
      </c>
      <c r="W72" s="7">
        <v>182322</v>
      </c>
      <c r="X72" s="7">
        <v>185132</v>
      </c>
      <c r="Y72" s="7">
        <v>187830</v>
      </c>
      <c r="Z72" s="7">
        <v>190241</v>
      </c>
      <c r="AA72" s="7">
        <v>192876</v>
      </c>
      <c r="AB72" s="7">
        <v>194786</v>
      </c>
      <c r="AC72" s="8">
        <f t="shared" si="6"/>
        <v>0.53243279390129727</v>
      </c>
      <c r="AD72" s="8">
        <f t="shared" si="7"/>
        <v>1.7220859723637183E-2</v>
      </c>
      <c r="AE72" s="8">
        <f t="shared" si="8"/>
        <v>1.2178785915198276E-2</v>
      </c>
      <c r="AF72" s="8">
        <f t="shared" si="9"/>
        <v>1.3313275954684345E-2</v>
      </c>
      <c r="AG72" s="8">
        <f t="shared" si="10"/>
        <v>1.2195169193821576E-2</v>
      </c>
      <c r="AH72" s="8">
        <f t="shared" si="11"/>
        <v>9.9027354362388274E-3</v>
      </c>
    </row>
    <row r="73" spans="1:34" ht="15" customHeight="1" x14ac:dyDescent="0.25">
      <c r="A73" s="5">
        <v>72</v>
      </c>
      <c r="B73" s="6" t="s">
        <v>79</v>
      </c>
      <c r="C73" s="7">
        <v>413171</v>
      </c>
      <c r="D73" s="7">
        <v>420362</v>
      </c>
      <c r="E73" s="7">
        <v>427823</v>
      </c>
      <c r="F73" s="7">
        <v>433589</v>
      </c>
      <c r="G73" s="7">
        <v>440052</v>
      </c>
      <c r="H73" s="7">
        <v>444840</v>
      </c>
      <c r="I73" s="7">
        <v>449566</v>
      </c>
      <c r="J73" s="7">
        <v>450333</v>
      </c>
      <c r="K73" s="7">
        <v>453132</v>
      </c>
      <c r="L73" s="7">
        <v>455102</v>
      </c>
      <c r="M73" s="7">
        <v>450993</v>
      </c>
      <c r="N73" s="7">
        <v>455280</v>
      </c>
      <c r="O73" s="7">
        <v>461852</v>
      </c>
      <c r="P73" s="7">
        <v>467413</v>
      </c>
      <c r="Q73" s="7">
        <v>471061</v>
      </c>
      <c r="R73" s="7">
        <v>476106</v>
      </c>
      <c r="S73" s="7">
        <v>482229</v>
      </c>
      <c r="T73" s="7">
        <v>488329</v>
      </c>
      <c r="U73" s="7">
        <v>495468</v>
      </c>
      <c r="V73" s="7">
        <v>504009</v>
      </c>
      <c r="W73" s="7">
        <v>511571</v>
      </c>
      <c r="X73" s="7">
        <v>517649</v>
      </c>
      <c r="Y73" s="7">
        <v>523504</v>
      </c>
      <c r="Z73" s="7">
        <v>532460</v>
      </c>
      <c r="AA73" s="7">
        <v>539843</v>
      </c>
      <c r="AB73" s="7">
        <v>544949</v>
      </c>
      <c r="AC73" s="8">
        <f t="shared" si="6"/>
        <v>0.31894300422827354</v>
      </c>
      <c r="AD73" s="8">
        <f t="shared" si="7"/>
        <v>1.1134761551053973E-2</v>
      </c>
      <c r="AE73" s="8">
        <f t="shared" si="8"/>
        <v>1.3596776102286601E-2</v>
      </c>
      <c r="AF73" s="8">
        <f t="shared" si="9"/>
        <v>1.2721403100787843E-2</v>
      </c>
      <c r="AG73" s="8">
        <f t="shared" si="10"/>
        <v>1.34724603403793E-2</v>
      </c>
      <c r="AH73" s="8">
        <f t="shared" si="11"/>
        <v>9.4583054702941406E-3</v>
      </c>
    </row>
    <row r="74" spans="1:34" ht="15" customHeight="1" x14ac:dyDescent="0.25">
      <c r="A74" s="5">
        <v>73</v>
      </c>
      <c r="B74" s="9" t="s">
        <v>80</v>
      </c>
      <c r="C74" s="10">
        <v>233142</v>
      </c>
      <c r="D74" s="10">
        <v>235950</v>
      </c>
      <c r="E74" s="10">
        <v>238868</v>
      </c>
      <c r="F74" s="10">
        <v>241310</v>
      </c>
      <c r="G74" s="10">
        <v>244060</v>
      </c>
      <c r="H74" s="10">
        <v>248066</v>
      </c>
      <c r="I74" s="10">
        <v>253757</v>
      </c>
      <c r="J74" s="10">
        <v>257114</v>
      </c>
      <c r="K74" s="10">
        <v>259179</v>
      </c>
      <c r="L74" s="10">
        <v>260690</v>
      </c>
      <c r="M74" s="10">
        <v>305541</v>
      </c>
      <c r="N74" s="10">
        <v>307962</v>
      </c>
      <c r="O74" s="10">
        <v>309992</v>
      </c>
      <c r="P74" s="10">
        <v>311390</v>
      </c>
      <c r="Q74" s="10">
        <v>315051</v>
      </c>
      <c r="R74" s="10">
        <v>320092</v>
      </c>
      <c r="S74" s="10">
        <v>326207</v>
      </c>
      <c r="T74" s="10">
        <v>330062</v>
      </c>
      <c r="U74" s="10">
        <v>334348</v>
      </c>
      <c r="V74" s="10">
        <v>336469</v>
      </c>
      <c r="W74" s="10">
        <v>203382</v>
      </c>
      <c r="X74" s="10">
        <v>206988</v>
      </c>
      <c r="Y74" s="10">
        <v>213142</v>
      </c>
      <c r="Z74" s="10">
        <v>218510</v>
      </c>
      <c r="AA74" s="10">
        <v>223545</v>
      </c>
      <c r="AB74" s="10">
        <v>226568</v>
      </c>
      <c r="AC74" s="8">
        <f t="shared" si="6"/>
        <v>-2.8197407588508291E-2</v>
      </c>
      <c r="AD74" s="8">
        <f t="shared" si="7"/>
        <v>-1.1434493380328981E-3</v>
      </c>
      <c r="AE74" s="8">
        <f t="shared" si="8"/>
        <v>-3.3966081807695558E-2</v>
      </c>
      <c r="AF74" s="8">
        <f t="shared" si="9"/>
        <v>2.182661760732385E-2</v>
      </c>
      <c r="AG74" s="8">
        <f t="shared" si="10"/>
        <v>2.0570893386350653E-2</v>
      </c>
      <c r="AH74" s="8">
        <f t="shared" si="11"/>
        <v>1.3523004316804223E-2</v>
      </c>
    </row>
    <row r="75" spans="1:34" ht="15" customHeight="1" x14ac:dyDescent="0.25">
      <c r="A75" s="5">
        <v>74</v>
      </c>
      <c r="B75" s="9" t="s">
        <v>81</v>
      </c>
      <c r="C75" s="10">
        <v>403199</v>
      </c>
      <c r="D75" s="10">
        <v>401280</v>
      </c>
      <c r="E75" s="10">
        <v>402858</v>
      </c>
      <c r="F75" s="10">
        <v>403458</v>
      </c>
      <c r="G75" s="10">
        <v>406835</v>
      </c>
      <c r="H75" s="10">
        <v>410253</v>
      </c>
      <c r="I75" s="10">
        <v>411889</v>
      </c>
      <c r="J75" s="10">
        <v>411528</v>
      </c>
      <c r="K75" s="10">
        <v>413206</v>
      </c>
      <c r="L75" s="10">
        <v>416095</v>
      </c>
      <c r="M75" s="10">
        <v>404471</v>
      </c>
      <c r="N75" s="10">
        <v>406705</v>
      </c>
      <c r="O75" s="10">
        <v>411374</v>
      </c>
      <c r="P75" s="10">
        <v>416444</v>
      </c>
      <c r="Q75" s="10">
        <v>419872</v>
      </c>
      <c r="R75" s="10">
        <v>423386</v>
      </c>
      <c r="S75" s="10">
        <v>423932</v>
      </c>
      <c r="T75" s="10">
        <v>422580</v>
      </c>
      <c r="U75" s="10">
        <v>421960</v>
      </c>
      <c r="V75" s="10">
        <v>421387</v>
      </c>
      <c r="W75" s="10">
        <v>446323</v>
      </c>
      <c r="X75" s="10">
        <v>447801</v>
      </c>
      <c r="Y75" s="10">
        <v>446837</v>
      </c>
      <c r="Z75" s="10">
        <v>448626</v>
      </c>
      <c r="AA75" s="10">
        <v>450145</v>
      </c>
      <c r="AB75" s="10">
        <v>451191</v>
      </c>
      <c r="AC75" s="8">
        <f t="shared" si="6"/>
        <v>0.11902807298629213</v>
      </c>
      <c r="AD75" s="8">
        <f t="shared" si="7"/>
        <v>4.5085537460656244E-3</v>
      </c>
      <c r="AE75" s="8">
        <f t="shared" si="8"/>
        <v>6.3809179352607437E-3</v>
      </c>
      <c r="AF75" s="8">
        <f t="shared" si="9"/>
        <v>2.1719248245017919E-3</v>
      </c>
      <c r="AG75" s="8">
        <f t="shared" si="10"/>
        <v>3.2375222607847753E-3</v>
      </c>
      <c r="AH75" s="8">
        <f t="shared" si="11"/>
        <v>2.3236956980528497E-3</v>
      </c>
    </row>
    <row r="76" spans="1:34" ht="15" customHeight="1" x14ac:dyDescent="0.25">
      <c r="A76" s="5">
        <v>75</v>
      </c>
      <c r="B76" s="6" t="s">
        <v>82</v>
      </c>
      <c r="C76" s="7">
        <v>223526</v>
      </c>
      <c r="D76" s="7">
        <v>226726</v>
      </c>
      <c r="E76" s="7">
        <v>230900</v>
      </c>
      <c r="F76" s="7">
        <v>236598</v>
      </c>
      <c r="G76" s="7">
        <v>243004</v>
      </c>
      <c r="H76" s="7">
        <v>249556</v>
      </c>
      <c r="I76" s="7">
        <v>256333</v>
      </c>
      <c r="J76" s="7">
        <v>261279</v>
      </c>
      <c r="K76" s="7">
        <v>264278</v>
      </c>
      <c r="L76" s="7">
        <v>266149</v>
      </c>
      <c r="M76" s="7">
        <v>269937</v>
      </c>
      <c r="N76" s="7">
        <v>272459</v>
      </c>
      <c r="O76" s="7">
        <v>274276</v>
      </c>
      <c r="P76" s="7">
        <v>276145</v>
      </c>
      <c r="Q76" s="7">
        <v>278351</v>
      </c>
      <c r="R76" s="7">
        <v>280193</v>
      </c>
      <c r="S76" s="7">
        <v>283017</v>
      </c>
      <c r="T76" s="7">
        <v>285564</v>
      </c>
      <c r="U76" s="7">
        <v>288689</v>
      </c>
      <c r="V76" s="7">
        <v>291552</v>
      </c>
      <c r="W76" s="7">
        <v>294478</v>
      </c>
      <c r="X76" s="7">
        <v>297935</v>
      </c>
      <c r="Y76" s="7">
        <v>301390</v>
      </c>
      <c r="Z76" s="7">
        <v>305789</v>
      </c>
      <c r="AA76" s="7">
        <v>310936</v>
      </c>
      <c r="AB76" s="7">
        <v>315280</v>
      </c>
      <c r="AC76" s="8">
        <f t="shared" si="6"/>
        <v>0.41048468634521262</v>
      </c>
      <c r="AD76" s="8">
        <f t="shared" si="7"/>
        <v>1.3852403382714318E-2</v>
      </c>
      <c r="AE76" s="8">
        <f t="shared" si="8"/>
        <v>1.1868122000771475E-2</v>
      </c>
      <c r="AF76" s="8">
        <f t="shared" si="9"/>
        <v>1.3744972468226369E-2</v>
      </c>
      <c r="AG76" s="8">
        <f t="shared" si="10"/>
        <v>1.513202228134114E-2</v>
      </c>
      <c r="AH76" s="8">
        <f t="shared" si="11"/>
        <v>1.3970720662773047E-2</v>
      </c>
    </row>
    <row r="77" spans="1:34" ht="15" customHeight="1" x14ac:dyDescent="0.25">
      <c r="A77" s="5">
        <v>76</v>
      </c>
      <c r="B77" s="6" t="s">
        <v>83</v>
      </c>
      <c r="C77" s="7">
        <v>153156</v>
      </c>
      <c r="D77" s="7">
        <v>155006</v>
      </c>
      <c r="E77" s="7">
        <v>157069</v>
      </c>
      <c r="F77" s="7">
        <v>159023</v>
      </c>
      <c r="G77" s="7">
        <v>161371</v>
      </c>
      <c r="H77" s="7">
        <v>163933</v>
      </c>
      <c r="I77" s="7">
        <v>168607</v>
      </c>
      <c r="J77" s="7">
        <v>172824</v>
      </c>
      <c r="K77" s="7">
        <v>176589</v>
      </c>
      <c r="L77" s="7">
        <v>179715</v>
      </c>
      <c r="M77" s="7">
        <v>168558</v>
      </c>
      <c r="N77" s="7">
        <v>169274</v>
      </c>
      <c r="O77" s="7">
        <v>170247</v>
      </c>
      <c r="P77" s="7">
        <v>170436</v>
      </c>
      <c r="Q77" s="7">
        <v>169814</v>
      </c>
      <c r="R77" s="7">
        <v>169708</v>
      </c>
      <c r="S77" s="7">
        <v>169586</v>
      </c>
      <c r="T77" s="7">
        <v>169724</v>
      </c>
      <c r="U77" s="7">
        <v>169504</v>
      </c>
      <c r="V77" s="7">
        <v>169857</v>
      </c>
      <c r="W77" s="7">
        <v>173642</v>
      </c>
      <c r="X77" s="7">
        <v>175482</v>
      </c>
      <c r="Y77" s="7">
        <v>177028</v>
      </c>
      <c r="Z77" s="7">
        <v>178776</v>
      </c>
      <c r="AA77" s="7">
        <v>180882</v>
      </c>
      <c r="AB77" s="7">
        <v>182936</v>
      </c>
      <c r="AC77" s="8">
        <f t="shared" si="6"/>
        <v>0.19444226801431219</v>
      </c>
      <c r="AD77" s="8">
        <f t="shared" si="7"/>
        <v>7.1324901062188584E-3</v>
      </c>
      <c r="AE77" s="8">
        <f t="shared" si="8"/>
        <v>7.5339435858494674E-3</v>
      </c>
      <c r="AF77" s="8">
        <f t="shared" si="9"/>
        <v>1.0482693747324134E-2</v>
      </c>
      <c r="AG77" s="8">
        <f t="shared" si="10"/>
        <v>1.1002909200028999E-2</v>
      </c>
      <c r="AH77" s="8">
        <f t="shared" si="11"/>
        <v>1.1355469311484836E-2</v>
      </c>
    </row>
    <row r="78" spans="1:34" ht="15" customHeight="1" x14ac:dyDescent="0.25">
      <c r="A78" s="5">
        <v>77</v>
      </c>
      <c r="B78" s="9" t="s">
        <v>84</v>
      </c>
      <c r="C78" s="10">
        <v>192710</v>
      </c>
      <c r="D78" s="10">
        <v>196382</v>
      </c>
      <c r="E78" s="10">
        <v>202549</v>
      </c>
      <c r="F78" s="10">
        <v>208714</v>
      </c>
      <c r="G78" s="10">
        <v>213478</v>
      </c>
      <c r="H78" s="10">
        <v>218631</v>
      </c>
      <c r="I78" s="10">
        <v>223720</v>
      </c>
      <c r="J78" s="10">
        <v>228962</v>
      </c>
      <c r="K78" s="10">
        <v>237206</v>
      </c>
      <c r="L78" s="10">
        <v>245649</v>
      </c>
      <c r="M78" s="10">
        <v>255565</v>
      </c>
      <c r="N78" s="10">
        <v>263606</v>
      </c>
      <c r="O78" s="10">
        <v>268288</v>
      </c>
      <c r="P78" s="10">
        <v>271088</v>
      </c>
      <c r="Q78" s="10">
        <v>274549</v>
      </c>
      <c r="R78" s="10">
        <v>279425</v>
      </c>
      <c r="S78" s="10">
        <v>284254</v>
      </c>
      <c r="T78" s="10">
        <v>290669</v>
      </c>
      <c r="U78" s="10">
        <v>295849</v>
      </c>
      <c r="V78" s="10">
        <v>300432</v>
      </c>
      <c r="W78" s="10">
        <v>304545</v>
      </c>
      <c r="X78" s="10">
        <v>308708</v>
      </c>
      <c r="Y78" s="10">
        <v>311263</v>
      </c>
      <c r="Z78" s="10">
        <v>315388</v>
      </c>
      <c r="AA78" s="10">
        <v>320317</v>
      </c>
      <c r="AB78" s="10">
        <v>324334</v>
      </c>
      <c r="AC78" s="8">
        <f t="shared" si="6"/>
        <v>0.68301593067303201</v>
      </c>
      <c r="AD78" s="8">
        <f t="shared" si="7"/>
        <v>2.1041816983013995E-2</v>
      </c>
      <c r="AE78" s="8">
        <f t="shared" si="8"/>
        <v>1.5015611206266266E-2</v>
      </c>
      <c r="AF78" s="8">
        <f t="shared" si="9"/>
        <v>1.2670598252290777E-2</v>
      </c>
      <c r="AG78" s="8">
        <f t="shared" si="10"/>
        <v>1.3806317301800375E-2</v>
      </c>
      <c r="AH78" s="8">
        <f t="shared" si="11"/>
        <v>1.2540701867212792E-2</v>
      </c>
    </row>
    <row r="79" spans="1:34" ht="15" customHeight="1" x14ac:dyDescent="0.25">
      <c r="A79" s="5">
        <v>78</v>
      </c>
      <c r="B79" s="9" t="s">
        <v>85</v>
      </c>
      <c r="C79" s="10">
        <v>212122</v>
      </c>
      <c r="D79" s="10">
        <v>217937</v>
      </c>
      <c r="E79" s="10">
        <v>223666</v>
      </c>
      <c r="F79" s="10">
        <v>228993</v>
      </c>
      <c r="G79" s="10">
        <v>233529</v>
      </c>
      <c r="H79" s="10">
        <v>237901</v>
      </c>
      <c r="I79" s="10">
        <v>240516</v>
      </c>
      <c r="J79" s="10">
        <v>243083</v>
      </c>
      <c r="K79" s="10">
        <v>244356</v>
      </c>
      <c r="L79" s="10">
        <v>245321</v>
      </c>
      <c r="M79" s="10">
        <v>256765</v>
      </c>
      <c r="N79" s="10">
        <v>259532</v>
      </c>
      <c r="O79" s="10">
        <v>261286</v>
      </c>
      <c r="P79" s="10">
        <v>262625</v>
      </c>
      <c r="Q79" s="10">
        <v>265204</v>
      </c>
      <c r="R79" s="10">
        <v>267322</v>
      </c>
      <c r="S79" s="10">
        <v>268786</v>
      </c>
      <c r="T79" s="10">
        <v>272480</v>
      </c>
      <c r="U79" s="10">
        <v>275602</v>
      </c>
      <c r="V79" s="10">
        <v>279209</v>
      </c>
      <c r="W79" s="10">
        <v>282895</v>
      </c>
      <c r="X79" s="10">
        <v>287854</v>
      </c>
      <c r="Y79" s="10">
        <v>291781</v>
      </c>
      <c r="Z79" s="10">
        <v>294319</v>
      </c>
      <c r="AA79" s="10">
        <v>296807</v>
      </c>
      <c r="AB79" s="10">
        <v>297260</v>
      </c>
      <c r="AC79" s="8">
        <f t="shared" si="6"/>
        <v>0.40136336636463921</v>
      </c>
      <c r="AD79" s="8">
        <f t="shared" si="7"/>
        <v>1.3589330710016556E-2</v>
      </c>
      <c r="AE79" s="8">
        <f t="shared" si="8"/>
        <v>1.0671867703699656E-2</v>
      </c>
      <c r="AF79" s="8">
        <f t="shared" si="9"/>
        <v>9.9555040956287311E-3</v>
      </c>
      <c r="AG79" s="8">
        <f t="shared" si="10"/>
        <v>6.2204859769947607E-3</v>
      </c>
      <c r="AH79" s="8">
        <f t="shared" si="11"/>
        <v>1.526244327121665E-3</v>
      </c>
    </row>
    <row r="80" spans="1:34" ht="15" customHeight="1" x14ac:dyDescent="0.25">
      <c r="A80" s="5">
        <v>79</v>
      </c>
      <c r="B80" s="9" t="s">
        <v>86</v>
      </c>
      <c r="C80" s="10">
        <v>4281905</v>
      </c>
      <c r="D80" s="10">
        <v>4432950</v>
      </c>
      <c r="E80" s="10">
        <v>4555490</v>
      </c>
      <c r="F80" s="10">
        <v>4673146</v>
      </c>
      <c r="G80" s="10">
        <v>4802300</v>
      </c>
      <c r="H80" s="10">
        <v>4947012</v>
      </c>
      <c r="I80" s="10">
        <v>5119641</v>
      </c>
      <c r="J80" s="10">
        <v>5267527</v>
      </c>
      <c r="K80" s="10">
        <v>5385586</v>
      </c>
      <c r="L80" s="10">
        <v>5475213</v>
      </c>
      <c r="M80" s="10">
        <v>5303070</v>
      </c>
      <c r="N80" s="10">
        <v>5368755</v>
      </c>
      <c r="O80" s="10">
        <v>5448580</v>
      </c>
      <c r="P80" s="10">
        <v>5516494</v>
      </c>
      <c r="Q80" s="10">
        <v>5600951</v>
      </c>
      <c r="R80" s="10">
        <v>5695668</v>
      </c>
      <c r="S80" s="10">
        <v>5800308</v>
      </c>
      <c r="T80" s="10">
        <v>5886546</v>
      </c>
      <c r="U80" s="10">
        <v>5962525</v>
      </c>
      <c r="V80" s="10">
        <v>6039714</v>
      </c>
      <c r="W80" s="10">
        <v>6120770</v>
      </c>
      <c r="X80" s="10">
        <v>6160335</v>
      </c>
      <c r="Y80" s="10">
        <v>6250876</v>
      </c>
      <c r="Z80" s="10">
        <v>6333350</v>
      </c>
      <c r="AA80" s="10">
        <v>6420229</v>
      </c>
      <c r="AB80" s="10">
        <v>6482182</v>
      </c>
      <c r="AC80" s="8">
        <f t="shared" si="6"/>
        <v>0.51385469785060622</v>
      </c>
      <c r="AD80" s="8">
        <f t="shared" si="7"/>
        <v>1.6724684579103588E-2</v>
      </c>
      <c r="AE80" s="8">
        <f t="shared" si="8"/>
        <v>1.3019150289526937E-2</v>
      </c>
      <c r="AF80" s="8">
        <f t="shared" si="9"/>
        <v>1.1539932450862045E-2</v>
      </c>
      <c r="AG80" s="8">
        <f t="shared" si="10"/>
        <v>1.2185501606996274E-2</v>
      </c>
      <c r="AH80" s="8">
        <f t="shared" si="11"/>
        <v>9.6496557988819398E-3</v>
      </c>
    </row>
    <row r="81" spans="1:34" ht="15" customHeight="1" x14ac:dyDescent="0.25">
      <c r="A81" s="5">
        <v>80</v>
      </c>
      <c r="B81" s="6" t="s">
        <v>87</v>
      </c>
      <c r="C81" s="7">
        <v>1097874</v>
      </c>
      <c r="D81" s="7">
        <v>1107695</v>
      </c>
      <c r="E81" s="7">
        <v>1120187</v>
      </c>
      <c r="F81" s="7">
        <v>1131487</v>
      </c>
      <c r="G81" s="7">
        <v>1140779</v>
      </c>
      <c r="H81" s="7">
        <v>1155093</v>
      </c>
      <c r="I81" s="7">
        <v>1174737</v>
      </c>
      <c r="J81" s="7">
        <v>1191244</v>
      </c>
      <c r="K81" s="7">
        <v>1207519</v>
      </c>
      <c r="L81" s="7">
        <v>1227278</v>
      </c>
      <c r="M81" s="7">
        <v>1257887</v>
      </c>
      <c r="N81" s="7">
        <v>1277602</v>
      </c>
      <c r="O81" s="7">
        <v>1298801</v>
      </c>
      <c r="P81" s="7">
        <v>1321517</v>
      </c>
      <c r="Q81" s="7">
        <v>1337977</v>
      </c>
      <c r="R81" s="7">
        <v>1359300</v>
      </c>
      <c r="S81" s="7">
        <v>1375610</v>
      </c>
      <c r="T81" s="7">
        <v>1384348</v>
      </c>
      <c r="U81" s="7">
        <v>1397239</v>
      </c>
      <c r="V81" s="7">
        <v>1413117</v>
      </c>
      <c r="W81" s="7">
        <v>1430019</v>
      </c>
      <c r="X81" s="7">
        <v>1444349</v>
      </c>
      <c r="Y81" s="7">
        <v>1462720</v>
      </c>
      <c r="Z81" s="7">
        <v>1481123</v>
      </c>
      <c r="AA81" s="7">
        <v>1499068</v>
      </c>
      <c r="AB81" s="7">
        <v>1512813</v>
      </c>
      <c r="AC81" s="8">
        <f t="shared" si="6"/>
        <v>0.37794774263713321</v>
      </c>
      <c r="AD81" s="8">
        <f t="shared" si="7"/>
        <v>1.2906387630589711E-2</v>
      </c>
      <c r="AE81" s="8">
        <f t="shared" si="8"/>
        <v>1.0757547795270828E-2</v>
      </c>
      <c r="AF81" s="8">
        <f t="shared" si="9"/>
        <v>1.1320214296043796E-2</v>
      </c>
      <c r="AG81" s="8">
        <f t="shared" si="10"/>
        <v>1.1287601444573747E-2</v>
      </c>
      <c r="AH81" s="8">
        <f t="shared" si="11"/>
        <v>9.169030357528812E-3</v>
      </c>
    </row>
    <row r="82" spans="1:34" ht="15" customHeight="1" x14ac:dyDescent="0.25">
      <c r="A82" s="5">
        <v>81</v>
      </c>
      <c r="B82" s="6" t="s">
        <v>88</v>
      </c>
      <c r="C82" s="7">
        <v>573398</v>
      </c>
      <c r="D82" s="7">
        <v>588533</v>
      </c>
      <c r="E82" s="7">
        <v>607449</v>
      </c>
      <c r="F82" s="7">
        <v>627164</v>
      </c>
      <c r="G82" s="7">
        <v>646523</v>
      </c>
      <c r="H82" s="7">
        <v>665475</v>
      </c>
      <c r="I82" s="7">
        <v>683719</v>
      </c>
      <c r="J82" s="7">
        <v>701862</v>
      </c>
      <c r="K82" s="7">
        <v>721275</v>
      </c>
      <c r="L82" s="7">
        <v>741152</v>
      </c>
      <c r="M82" s="7">
        <v>779013</v>
      </c>
      <c r="N82" s="7">
        <v>794911</v>
      </c>
      <c r="O82" s="7">
        <v>807220</v>
      </c>
      <c r="P82" s="7">
        <v>817021</v>
      </c>
      <c r="Q82" s="7">
        <v>827724</v>
      </c>
      <c r="R82" s="7">
        <v>837085</v>
      </c>
      <c r="S82" s="7">
        <v>845787</v>
      </c>
      <c r="T82" s="7">
        <v>852451</v>
      </c>
      <c r="U82" s="7">
        <v>858162</v>
      </c>
      <c r="V82" s="7">
        <v>864302</v>
      </c>
      <c r="W82" s="7">
        <v>872753</v>
      </c>
      <c r="X82" s="7">
        <v>879576</v>
      </c>
      <c r="Y82" s="7">
        <v>888619</v>
      </c>
      <c r="Z82" s="7">
        <v>901096</v>
      </c>
      <c r="AA82" s="7">
        <v>913612</v>
      </c>
      <c r="AB82" s="7">
        <v>921549</v>
      </c>
      <c r="AC82" s="8">
        <f t="shared" si="6"/>
        <v>0.60717163296697929</v>
      </c>
      <c r="AD82" s="8">
        <f t="shared" si="7"/>
        <v>1.916028208100462E-2</v>
      </c>
      <c r="AE82" s="8">
        <f t="shared" si="8"/>
        <v>9.6593867538694589E-3</v>
      </c>
      <c r="AF82" s="8">
        <f t="shared" si="9"/>
        <v>1.0940083098855968E-2</v>
      </c>
      <c r="AG82" s="8">
        <f t="shared" si="10"/>
        <v>1.2202982030905529E-2</v>
      </c>
      <c r="AH82" s="8">
        <f t="shared" si="11"/>
        <v>8.6874953481346565E-3</v>
      </c>
    </row>
    <row r="83" spans="1:34" ht="15" customHeight="1" x14ac:dyDescent="0.25">
      <c r="A83" s="5">
        <v>82</v>
      </c>
      <c r="B83" s="9" t="s">
        <v>89</v>
      </c>
      <c r="C83" s="10">
        <v>103566</v>
      </c>
      <c r="D83" s="10">
        <v>105884</v>
      </c>
      <c r="E83" s="10">
        <v>108235</v>
      </c>
      <c r="F83" s="10">
        <v>110341</v>
      </c>
      <c r="G83" s="10">
        <v>112877</v>
      </c>
      <c r="H83" s="10">
        <v>115902</v>
      </c>
      <c r="I83" s="10">
        <v>118840</v>
      </c>
      <c r="J83" s="10">
        <v>121134</v>
      </c>
      <c r="K83" s="10">
        <v>122620</v>
      </c>
      <c r="L83" s="10">
        <v>123989</v>
      </c>
      <c r="M83" s="10">
        <v>128661</v>
      </c>
      <c r="N83" s="10">
        <v>130064</v>
      </c>
      <c r="O83" s="10">
        <v>131121</v>
      </c>
      <c r="P83" s="10">
        <v>132581</v>
      </c>
      <c r="Q83" s="10">
        <v>133929</v>
      </c>
      <c r="R83" s="10">
        <v>134791</v>
      </c>
      <c r="S83" s="10">
        <v>136387</v>
      </c>
      <c r="T83" s="10">
        <v>138739</v>
      </c>
      <c r="U83" s="10">
        <v>140357</v>
      </c>
      <c r="V83" s="10">
        <v>141528</v>
      </c>
      <c r="W83" s="10">
        <v>142980</v>
      </c>
      <c r="X83" s="10">
        <v>145441</v>
      </c>
      <c r="Y83" s="10">
        <v>146283</v>
      </c>
      <c r="Z83" s="10">
        <v>147712</v>
      </c>
      <c r="AA83" s="10">
        <v>150030</v>
      </c>
      <c r="AB83" s="10">
        <v>152332</v>
      </c>
      <c r="AC83" s="8">
        <f t="shared" si="6"/>
        <v>0.47086881795183749</v>
      </c>
      <c r="AD83" s="8">
        <f t="shared" si="7"/>
        <v>1.5553851681189723E-2</v>
      </c>
      <c r="AE83" s="8">
        <f t="shared" si="8"/>
        <v>1.2308829577872826E-2</v>
      </c>
      <c r="AF83" s="8">
        <f t="shared" si="9"/>
        <v>1.2752141687079277E-2</v>
      </c>
      <c r="AG83" s="8">
        <f t="shared" si="10"/>
        <v>1.359803959600181E-2</v>
      </c>
      <c r="AH83" s="8">
        <f t="shared" si="11"/>
        <v>1.534359794707725E-2</v>
      </c>
    </row>
    <row r="84" spans="1:34" ht="15" customHeight="1" x14ac:dyDescent="0.25">
      <c r="A84" s="5">
        <v>83</v>
      </c>
      <c r="B84" s="9" t="s">
        <v>90</v>
      </c>
      <c r="C84" s="10">
        <v>567968</v>
      </c>
      <c r="D84" s="10">
        <v>591000</v>
      </c>
      <c r="E84" s="10">
        <v>608367</v>
      </c>
      <c r="F84" s="10">
        <v>625236</v>
      </c>
      <c r="G84" s="10">
        <v>640964</v>
      </c>
      <c r="H84" s="10">
        <v>654451</v>
      </c>
      <c r="I84" s="10">
        <v>659897</v>
      </c>
      <c r="J84" s="10">
        <v>665246</v>
      </c>
      <c r="K84" s="10">
        <v>668753</v>
      </c>
      <c r="L84" s="10">
        <v>674860</v>
      </c>
      <c r="M84" s="10">
        <v>687419</v>
      </c>
      <c r="N84" s="10">
        <v>695787</v>
      </c>
      <c r="O84" s="10">
        <v>702187</v>
      </c>
      <c r="P84" s="10">
        <v>705793</v>
      </c>
      <c r="Q84" s="10">
        <v>716476</v>
      </c>
      <c r="R84" s="10">
        <v>728317</v>
      </c>
      <c r="S84" s="10">
        <v>740281</v>
      </c>
      <c r="T84" s="10">
        <v>752124</v>
      </c>
      <c r="U84" s="10">
        <v>762646</v>
      </c>
      <c r="V84" s="10">
        <v>772845</v>
      </c>
      <c r="W84" s="10">
        <v>780618</v>
      </c>
      <c r="X84" s="10">
        <v>788040</v>
      </c>
      <c r="Y84" s="10">
        <v>795443</v>
      </c>
      <c r="Z84" s="10">
        <v>806055</v>
      </c>
      <c r="AA84" s="10">
        <v>817149</v>
      </c>
      <c r="AB84" s="10">
        <v>823815</v>
      </c>
      <c r="AC84" s="8">
        <f t="shared" si="6"/>
        <v>0.45046023719646178</v>
      </c>
      <c r="AD84" s="8">
        <f t="shared" si="7"/>
        <v>1.4986423397594262E-2</v>
      </c>
      <c r="AE84" s="8">
        <f t="shared" si="8"/>
        <v>1.2397175435279628E-2</v>
      </c>
      <c r="AF84" s="8">
        <f t="shared" si="9"/>
        <v>1.0830242337799945E-2</v>
      </c>
      <c r="AG84" s="8">
        <f t="shared" si="10"/>
        <v>1.1750770163090785E-2</v>
      </c>
      <c r="AH84" s="8">
        <f t="shared" si="11"/>
        <v>8.1576309828440101E-3</v>
      </c>
    </row>
    <row r="85" spans="1:34" ht="15" customHeight="1" x14ac:dyDescent="0.25">
      <c r="A85" s="5">
        <v>84</v>
      </c>
      <c r="B85" s="9" t="s">
        <v>91</v>
      </c>
      <c r="C85" s="10">
        <v>139091</v>
      </c>
      <c r="D85" s="10">
        <v>140245</v>
      </c>
      <c r="E85" s="10">
        <v>141428</v>
      </c>
      <c r="F85" s="10">
        <v>142707</v>
      </c>
      <c r="G85" s="10">
        <v>144229</v>
      </c>
      <c r="H85" s="10">
        <v>146252</v>
      </c>
      <c r="I85" s="10">
        <v>147960</v>
      </c>
      <c r="J85" s="10">
        <v>149800</v>
      </c>
      <c r="K85" s="10">
        <v>152320</v>
      </c>
      <c r="L85" s="10">
        <v>154553</v>
      </c>
      <c r="M85" s="10">
        <v>167603</v>
      </c>
      <c r="N85" s="10">
        <v>169154</v>
      </c>
      <c r="O85" s="10">
        <v>171185</v>
      </c>
      <c r="P85" s="10">
        <v>173723</v>
      </c>
      <c r="Q85" s="10">
        <v>175410</v>
      </c>
      <c r="R85" s="10">
        <v>176930</v>
      </c>
      <c r="S85" s="10">
        <v>178429</v>
      </c>
      <c r="T85" s="10">
        <v>180139</v>
      </c>
      <c r="U85" s="10">
        <v>180972</v>
      </c>
      <c r="V85" s="10">
        <v>182512</v>
      </c>
      <c r="W85" s="10">
        <v>184717</v>
      </c>
      <c r="X85" s="10">
        <v>187367</v>
      </c>
      <c r="Y85" s="10">
        <v>190166</v>
      </c>
      <c r="Z85" s="10">
        <v>191226</v>
      </c>
      <c r="AA85" s="10">
        <v>192481</v>
      </c>
      <c r="AB85" s="10">
        <v>193603</v>
      </c>
      <c r="AC85" s="8">
        <f t="shared" si="6"/>
        <v>0.39191608371497794</v>
      </c>
      <c r="AD85" s="8">
        <f t="shared" si="7"/>
        <v>1.3315118086880462E-2</v>
      </c>
      <c r="AE85" s="8">
        <f t="shared" si="8"/>
        <v>9.0462216081890201E-3</v>
      </c>
      <c r="AF85" s="8">
        <f t="shared" si="9"/>
        <v>9.4412392439959802E-3</v>
      </c>
      <c r="AG85" s="8">
        <f t="shared" si="10"/>
        <v>5.9886257676957655E-3</v>
      </c>
      <c r="AH85" s="8">
        <f t="shared" si="11"/>
        <v>5.8291467729282374E-3</v>
      </c>
    </row>
    <row r="86" spans="1:34" ht="15" customHeight="1" x14ac:dyDescent="0.25">
      <c r="A86" s="5">
        <v>85</v>
      </c>
      <c r="B86" s="6" t="s">
        <v>92</v>
      </c>
      <c r="C86" s="7">
        <v>193425</v>
      </c>
      <c r="D86" s="7">
        <v>194245</v>
      </c>
      <c r="E86" s="7">
        <v>194497</v>
      </c>
      <c r="F86" s="7">
        <v>195194</v>
      </c>
      <c r="G86" s="7">
        <v>196461</v>
      </c>
      <c r="H86" s="7">
        <v>199453</v>
      </c>
      <c r="I86" s="7">
        <v>203919</v>
      </c>
      <c r="J86" s="7">
        <v>206189</v>
      </c>
      <c r="K86" s="7">
        <v>208902</v>
      </c>
      <c r="L86" s="7">
        <v>210839</v>
      </c>
      <c r="M86" s="7">
        <v>239876</v>
      </c>
      <c r="N86" s="7">
        <v>242333</v>
      </c>
      <c r="O86" s="7">
        <v>245883</v>
      </c>
      <c r="P86" s="7">
        <v>249511</v>
      </c>
      <c r="Q86" s="7">
        <v>253696</v>
      </c>
      <c r="R86" s="7">
        <v>257358</v>
      </c>
      <c r="S86" s="7">
        <v>260042</v>
      </c>
      <c r="T86" s="7">
        <v>262376</v>
      </c>
      <c r="U86" s="7">
        <v>264261</v>
      </c>
      <c r="V86" s="7">
        <v>267295</v>
      </c>
      <c r="W86" s="7">
        <v>274029</v>
      </c>
      <c r="X86" s="7">
        <v>277689</v>
      </c>
      <c r="Y86" s="7">
        <v>278608</v>
      </c>
      <c r="Z86" s="7">
        <v>279756</v>
      </c>
      <c r="AA86" s="7">
        <v>281631</v>
      </c>
      <c r="AB86" s="7">
        <v>281850</v>
      </c>
      <c r="AC86" s="8">
        <f t="shared" si="6"/>
        <v>0.45715393563396667</v>
      </c>
      <c r="AD86" s="8">
        <f t="shared" si="7"/>
        <v>1.5173371191979923E-2</v>
      </c>
      <c r="AE86" s="8">
        <f t="shared" si="8"/>
        <v>9.1321361043366078E-3</v>
      </c>
      <c r="AF86" s="8">
        <f t="shared" si="9"/>
        <v>5.6440830219239846E-3</v>
      </c>
      <c r="AG86" s="8">
        <f t="shared" si="10"/>
        <v>3.8638583915393543E-3</v>
      </c>
      <c r="AH86" s="8">
        <f t="shared" si="11"/>
        <v>7.7761325990391688E-4</v>
      </c>
    </row>
    <row r="87" spans="1:34" ht="15" customHeight="1" x14ac:dyDescent="0.25">
      <c r="A87" s="5">
        <v>86</v>
      </c>
      <c r="B87" s="6" t="s">
        <v>93</v>
      </c>
      <c r="C87" s="7">
        <v>649181</v>
      </c>
      <c r="D87" s="7">
        <v>657598</v>
      </c>
      <c r="E87" s="7">
        <v>663454</v>
      </c>
      <c r="F87" s="7">
        <v>673209</v>
      </c>
      <c r="G87" s="7">
        <v>685098</v>
      </c>
      <c r="H87" s="7">
        <v>691990</v>
      </c>
      <c r="I87" s="7">
        <v>705320</v>
      </c>
      <c r="J87" s="7">
        <v>719622</v>
      </c>
      <c r="K87" s="7">
        <v>732558</v>
      </c>
      <c r="L87" s="7">
        <v>744730</v>
      </c>
      <c r="M87" s="7">
        <v>769268</v>
      </c>
      <c r="N87" s="7">
        <v>774282</v>
      </c>
      <c r="O87" s="7">
        <v>779789</v>
      </c>
      <c r="P87" s="7">
        <v>785844</v>
      </c>
      <c r="Q87" s="7">
        <v>792359</v>
      </c>
      <c r="R87" s="7">
        <v>801088</v>
      </c>
      <c r="S87" s="7">
        <v>807629</v>
      </c>
      <c r="T87" s="7">
        <v>813748</v>
      </c>
      <c r="U87" s="7">
        <v>819345</v>
      </c>
      <c r="V87" s="7">
        <v>825063</v>
      </c>
      <c r="W87" s="7">
        <v>210857</v>
      </c>
      <c r="X87" s="7">
        <v>212937</v>
      </c>
      <c r="Y87" s="7">
        <v>214401</v>
      </c>
      <c r="Z87" s="7">
        <v>216584</v>
      </c>
      <c r="AA87" s="7">
        <v>218164</v>
      </c>
      <c r="AB87" s="7">
        <v>219062</v>
      </c>
      <c r="AC87" s="8">
        <f t="shared" si="6"/>
        <v>-0.66255635947447633</v>
      </c>
      <c r="AD87" s="8">
        <f t="shared" si="7"/>
        <v>-4.2523662422969011E-2</v>
      </c>
      <c r="AE87" s="8">
        <f t="shared" si="8"/>
        <v>-0.12160737208724604</v>
      </c>
      <c r="AF87" s="8">
        <f t="shared" si="9"/>
        <v>7.6641435790045787E-3</v>
      </c>
      <c r="AG87" s="8">
        <f t="shared" si="10"/>
        <v>7.1946585518205541E-3</v>
      </c>
      <c r="AH87" s="8">
        <f t="shared" si="11"/>
        <v>4.116169487174786E-3</v>
      </c>
    </row>
    <row r="88" spans="1:34" ht="15" customHeight="1" x14ac:dyDescent="0.25">
      <c r="A88" s="5">
        <v>87</v>
      </c>
      <c r="B88" s="9" t="s">
        <v>94</v>
      </c>
      <c r="C88" s="10">
        <v>104307</v>
      </c>
      <c r="D88" s="10">
        <v>105077</v>
      </c>
      <c r="E88" s="10">
        <v>105564</v>
      </c>
      <c r="F88" s="10">
        <v>106056</v>
      </c>
      <c r="G88" s="10">
        <v>106939</v>
      </c>
      <c r="H88" s="10">
        <v>108013</v>
      </c>
      <c r="I88" s="10">
        <v>109584</v>
      </c>
      <c r="J88" s="10">
        <v>111223</v>
      </c>
      <c r="K88" s="10">
        <v>112414</v>
      </c>
      <c r="L88" s="10">
        <v>113358</v>
      </c>
      <c r="M88" s="10">
        <v>115910</v>
      </c>
      <c r="N88" s="10">
        <v>116637</v>
      </c>
      <c r="O88" s="10">
        <v>117797</v>
      </c>
      <c r="P88" s="10">
        <v>118590</v>
      </c>
      <c r="Q88" s="10">
        <v>119695</v>
      </c>
      <c r="R88" s="10">
        <v>120841</v>
      </c>
      <c r="S88" s="10">
        <v>121516</v>
      </c>
      <c r="T88" s="10">
        <v>122645</v>
      </c>
      <c r="U88" s="10">
        <v>124494</v>
      </c>
      <c r="V88" s="10">
        <v>125381</v>
      </c>
      <c r="W88" s="10">
        <v>126390</v>
      </c>
      <c r="X88" s="10">
        <v>127487</v>
      </c>
      <c r="Y88" s="10">
        <v>128566</v>
      </c>
      <c r="Z88" s="10">
        <v>130260</v>
      </c>
      <c r="AA88" s="10">
        <v>132522</v>
      </c>
      <c r="AB88" s="10">
        <v>134057</v>
      </c>
      <c r="AC88" s="8">
        <f t="shared" si="6"/>
        <v>0.28521575733172272</v>
      </c>
      <c r="AD88" s="8">
        <f t="shared" si="7"/>
        <v>1.0087604632533775E-2</v>
      </c>
      <c r="AE88" s="8">
        <f t="shared" si="8"/>
        <v>1.0432993150933711E-2</v>
      </c>
      <c r="AF88" s="8">
        <f t="shared" si="9"/>
        <v>1.184818379220709E-2</v>
      </c>
      <c r="AG88" s="8">
        <f t="shared" si="10"/>
        <v>1.4038524612159708E-2</v>
      </c>
      <c r="AH88" s="8">
        <f t="shared" si="11"/>
        <v>1.158298244819728E-2</v>
      </c>
    </row>
    <row r="89" spans="1:34" ht="15" customHeight="1" x14ac:dyDescent="0.25">
      <c r="A89" s="5">
        <v>88</v>
      </c>
      <c r="B89" s="6" t="s">
        <v>95</v>
      </c>
      <c r="C89" s="7">
        <v>174973</v>
      </c>
      <c r="D89" s="7">
        <v>176460</v>
      </c>
      <c r="E89" s="7">
        <v>178473</v>
      </c>
      <c r="F89" s="7">
        <v>182147</v>
      </c>
      <c r="G89" s="7">
        <v>184935</v>
      </c>
      <c r="H89" s="7">
        <v>189265</v>
      </c>
      <c r="I89" s="7">
        <v>193779</v>
      </c>
      <c r="J89" s="7">
        <v>198205</v>
      </c>
      <c r="K89" s="7">
        <v>201428</v>
      </c>
      <c r="L89" s="7">
        <v>206419</v>
      </c>
      <c r="M89" s="7">
        <v>210064</v>
      </c>
      <c r="N89" s="7">
        <v>212963</v>
      </c>
      <c r="O89" s="7">
        <v>214163</v>
      </c>
      <c r="P89" s="7">
        <v>213868</v>
      </c>
      <c r="Q89" s="7">
        <v>213393</v>
      </c>
      <c r="R89" s="7">
        <v>213355</v>
      </c>
      <c r="S89" s="7">
        <v>213862</v>
      </c>
      <c r="T89" s="7">
        <v>215288</v>
      </c>
      <c r="U89" s="7">
        <v>216411</v>
      </c>
      <c r="V89" s="7">
        <v>217678</v>
      </c>
      <c r="W89" s="7">
        <v>220059</v>
      </c>
      <c r="X89" s="7">
        <v>221734</v>
      </c>
      <c r="Y89" s="7">
        <v>223385</v>
      </c>
      <c r="Z89" s="7">
        <v>225966</v>
      </c>
      <c r="AA89" s="7">
        <v>228104</v>
      </c>
      <c r="AB89" s="7">
        <v>229091</v>
      </c>
      <c r="AC89" s="8">
        <f t="shared" si="6"/>
        <v>0.30929343384407881</v>
      </c>
      <c r="AD89" s="8">
        <f t="shared" si="7"/>
        <v>1.0837813317272404E-2</v>
      </c>
      <c r="AE89" s="8">
        <f t="shared" si="8"/>
        <v>7.1415661693674526E-3</v>
      </c>
      <c r="AF89" s="8">
        <f t="shared" si="9"/>
        <v>8.0771681902567227E-3</v>
      </c>
      <c r="AG89" s="8">
        <f t="shared" si="10"/>
        <v>8.4429638956471376E-3</v>
      </c>
      <c r="AH89" s="8">
        <f t="shared" si="11"/>
        <v>4.3269736611370249E-3</v>
      </c>
    </row>
    <row r="90" spans="1:34" ht="15" customHeight="1" x14ac:dyDescent="0.25">
      <c r="A90" s="5">
        <v>89</v>
      </c>
      <c r="B90" s="9" t="s">
        <v>96</v>
      </c>
      <c r="C90" s="10">
        <v>5025806</v>
      </c>
      <c r="D90" s="10">
        <v>5120256</v>
      </c>
      <c r="E90" s="10">
        <v>5212602</v>
      </c>
      <c r="F90" s="10">
        <v>5280671</v>
      </c>
      <c r="G90" s="10">
        <v>5362678</v>
      </c>
      <c r="H90" s="10">
        <v>5443159</v>
      </c>
      <c r="I90" s="10">
        <v>5466743</v>
      </c>
      <c r="J90" s="10">
        <v>5465183</v>
      </c>
      <c r="K90" s="10">
        <v>5501752</v>
      </c>
      <c r="L90" s="10">
        <v>5547051</v>
      </c>
      <c r="M90" s="10">
        <v>5582528</v>
      </c>
      <c r="N90" s="10">
        <v>5663808</v>
      </c>
      <c r="O90" s="10">
        <v>5737663</v>
      </c>
      <c r="P90" s="10">
        <v>5811053</v>
      </c>
      <c r="Q90" s="10">
        <v>5878469</v>
      </c>
      <c r="R90" s="10">
        <v>5950105</v>
      </c>
      <c r="S90" s="10">
        <v>6031735</v>
      </c>
      <c r="T90" s="10">
        <v>6088510</v>
      </c>
      <c r="U90" s="10">
        <v>6109715</v>
      </c>
      <c r="V90" s="10">
        <v>6130259</v>
      </c>
      <c r="W90" s="10">
        <v>6133159</v>
      </c>
      <c r="X90" s="10">
        <v>6110225</v>
      </c>
      <c r="Y90" s="10">
        <v>6233455</v>
      </c>
      <c r="Z90" s="10">
        <v>6353900</v>
      </c>
      <c r="AA90" s="10">
        <v>6399981</v>
      </c>
      <c r="AB90" s="10">
        <v>6391072</v>
      </c>
      <c r="AC90" s="8">
        <f t="shared" si="6"/>
        <v>0.2716511540636467</v>
      </c>
      <c r="AD90" s="8">
        <f t="shared" si="7"/>
        <v>9.6589969822558075E-3</v>
      </c>
      <c r="AE90" s="8">
        <f t="shared" si="8"/>
        <v>7.174932363618991E-3</v>
      </c>
      <c r="AF90" s="8">
        <f t="shared" si="9"/>
        <v>8.2724420719952896E-3</v>
      </c>
      <c r="AG90" s="8">
        <f t="shared" si="10"/>
        <v>8.3584930040088157E-3</v>
      </c>
      <c r="AH90" s="8">
        <f t="shared" si="11"/>
        <v>-1.3920353826050421E-3</v>
      </c>
    </row>
    <row r="91" spans="1:34" ht="15" customHeight="1" x14ac:dyDescent="0.25">
      <c r="A91" s="5">
        <v>90</v>
      </c>
      <c r="B91" s="9" t="s">
        <v>97</v>
      </c>
      <c r="C91" s="10">
        <v>369775</v>
      </c>
      <c r="D91" s="10">
        <v>374733</v>
      </c>
      <c r="E91" s="10">
        <v>379655</v>
      </c>
      <c r="F91" s="10">
        <v>385508</v>
      </c>
      <c r="G91" s="10">
        <v>392696</v>
      </c>
      <c r="H91" s="10">
        <v>400373</v>
      </c>
      <c r="I91" s="10">
        <v>410795</v>
      </c>
      <c r="J91" s="10">
        <v>419981</v>
      </c>
      <c r="K91" s="10">
        <v>426125</v>
      </c>
      <c r="L91" s="10">
        <v>430900</v>
      </c>
      <c r="M91" s="10">
        <v>437385</v>
      </c>
      <c r="N91" s="10">
        <v>440638</v>
      </c>
      <c r="O91" s="10">
        <v>444702</v>
      </c>
      <c r="P91" s="10">
        <v>448962</v>
      </c>
      <c r="Q91" s="10">
        <v>452246</v>
      </c>
      <c r="R91" s="10">
        <v>456446</v>
      </c>
      <c r="S91" s="10">
        <v>458977</v>
      </c>
      <c r="T91" s="10">
        <v>463357</v>
      </c>
      <c r="U91" s="10">
        <v>467748</v>
      </c>
      <c r="V91" s="10">
        <v>472155</v>
      </c>
      <c r="W91" s="10">
        <v>135888</v>
      </c>
      <c r="X91" s="10">
        <v>135400</v>
      </c>
      <c r="Y91" s="10">
        <v>134691</v>
      </c>
      <c r="Z91" s="10">
        <v>135342</v>
      </c>
      <c r="AA91" s="10">
        <v>136170</v>
      </c>
      <c r="AB91" s="10">
        <v>135340</v>
      </c>
      <c r="AC91" s="8">
        <f t="shared" si="6"/>
        <v>-0.63399364478399023</v>
      </c>
      <c r="AD91" s="8">
        <f t="shared" si="7"/>
        <v>-3.9406717950592474E-2</v>
      </c>
      <c r="AE91" s="8">
        <f t="shared" si="8"/>
        <v>-0.11446918878317813</v>
      </c>
      <c r="AF91" s="8">
        <f t="shared" si="9"/>
        <v>-8.078507594428963E-4</v>
      </c>
      <c r="AG91" s="8">
        <f t="shared" si="10"/>
        <v>1.6035726046199628E-3</v>
      </c>
      <c r="AH91" s="8">
        <f t="shared" si="11"/>
        <v>-6.0953220239406622E-3</v>
      </c>
    </row>
    <row r="92" spans="1:34" ht="15" customHeight="1" x14ac:dyDescent="0.25">
      <c r="A92" s="5">
        <v>91</v>
      </c>
      <c r="B92" s="9" t="s">
        <v>98</v>
      </c>
      <c r="C92" s="10">
        <v>477213</v>
      </c>
      <c r="D92" s="10">
        <v>482729</v>
      </c>
      <c r="E92" s="10">
        <v>487718</v>
      </c>
      <c r="F92" s="10">
        <v>492354</v>
      </c>
      <c r="G92" s="10">
        <v>497235</v>
      </c>
      <c r="H92" s="10">
        <v>502842</v>
      </c>
      <c r="I92" s="10">
        <v>510542</v>
      </c>
      <c r="J92" s="10">
        <v>515810</v>
      </c>
      <c r="K92" s="10">
        <v>520089</v>
      </c>
      <c r="L92" s="10">
        <v>524303</v>
      </c>
      <c r="M92" s="10">
        <v>529006</v>
      </c>
      <c r="N92" s="10">
        <v>532956</v>
      </c>
      <c r="O92" s="10">
        <v>536877</v>
      </c>
      <c r="P92" s="10">
        <v>540391</v>
      </c>
      <c r="Q92" s="10">
        <v>541827</v>
      </c>
      <c r="R92" s="10">
        <v>544285</v>
      </c>
      <c r="S92" s="10">
        <v>548385</v>
      </c>
      <c r="T92" s="10">
        <v>551828</v>
      </c>
      <c r="U92" s="10">
        <v>555990</v>
      </c>
      <c r="V92" s="10">
        <v>559248</v>
      </c>
      <c r="W92" s="10">
        <v>564631</v>
      </c>
      <c r="X92" s="10">
        <v>568306</v>
      </c>
      <c r="Y92" s="10">
        <v>575681</v>
      </c>
      <c r="Z92" s="10">
        <v>582536</v>
      </c>
      <c r="AA92" s="10">
        <v>589864</v>
      </c>
      <c r="AB92" s="10">
        <v>594530</v>
      </c>
      <c r="AC92" s="8">
        <f t="shared" si="6"/>
        <v>0.24583781246529327</v>
      </c>
      <c r="AD92" s="8">
        <f t="shared" si="7"/>
        <v>8.8310958764341585E-3</v>
      </c>
      <c r="AE92" s="8">
        <f t="shared" si="8"/>
        <v>8.8689148958338571E-3</v>
      </c>
      <c r="AF92" s="8">
        <f t="shared" si="9"/>
        <v>1.0373183677076625E-2</v>
      </c>
      <c r="AG92" s="8">
        <f t="shared" si="10"/>
        <v>1.0797034990582599E-2</v>
      </c>
      <c r="AH92" s="8">
        <f t="shared" si="11"/>
        <v>7.9102979669890012E-3</v>
      </c>
    </row>
    <row r="93" spans="1:34" ht="15" customHeight="1" x14ac:dyDescent="0.25">
      <c r="A93" s="5">
        <v>92</v>
      </c>
      <c r="B93" s="9" t="s">
        <v>99</v>
      </c>
      <c r="C93" s="10">
        <v>259575</v>
      </c>
      <c r="D93" s="10">
        <v>261007</v>
      </c>
      <c r="E93" s="10">
        <v>263098</v>
      </c>
      <c r="F93" s="10">
        <v>265341</v>
      </c>
      <c r="G93" s="10">
        <v>266890</v>
      </c>
      <c r="H93" s="10">
        <v>265443</v>
      </c>
      <c r="I93" s="10">
        <v>268331</v>
      </c>
      <c r="J93" s="10">
        <v>264481</v>
      </c>
      <c r="K93" s="10">
        <v>265830</v>
      </c>
      <c r="L93" s="10">
        <v>266830</v>
      </c>
      <c r="M93" s="10">
        <v>274099</v>
      </c>
      <c r="N93" s="10">
        <v>273488</v>
      </c>
      <c r="O93" s="10">
        <v>274897</v>
      </c>
      <c r="P93" s="10">
        <v>274139</v>
      </c>
      <c r="Q93" s="10">
        <v>272960</v>
      </c>
      <c r="R93" s="10">
        <v>271507</v>
      </c>
      <c r="S93" s="10">
        <v>270650</v>
      </c>
      <c r="T93" s="10">
        <v>270162</v>
      </c>
      <c r="U93" s="10">
        <v>269744</v>
      </c>
      <c r="V93" s="10">
        <v>268761</v>
      </c>
      <c r="W93" s="10">
        <v>278383</v>
      </c>
      <c r="X93" s="10">
        <v>279596</v>
      </c>
      <c r="Y93" s="10">
        <v>279495</v>
      </c>
      <c r="Z93" s="10">
        <v>280776</v>
      </c>
      <c r="AA93" s="10">
        <v>283171</v>
      </c>
      <c r="AB93" s="10">
        <v>284015</v>
      </c>
      <c r="AC93" s="8">
        <f t="shared" si="6"/>
        <v>9.4153905422324949E-2</v>
      </c>
      <c r="AD93" s="8">
        <f t="shared" si="7"/>
        <v>3.6057401156508462E-3</v>
      </c>
      <c r="AE93" s="8">
        <f t="shared" si="8"/>
        <v>4.5140710550910512E-3</v>
      </c>
      <c r="AF93" s="8">
        <f t="shared" si="9"/>
        <v>4.0138721515330378E-3</v>
      </c>
      <c r="AG93" s="8">
        <f t="shared" si="10"/>
        <v>5.3618737736542688E-3</v>
      </c>
      <c r="AH93" s="8">
        <f t="shared" si="11"/>
        <v>2.9805311984631194E-3</v>
      </c>
    </row>
    <row r="94" spans="1:34" ht="15" customHeight="1" x14ac:dyDescent="0.25">
      <c r="A94" s="5">
        <v>93</v>
      </c>
      <c r="B94" s="6" t="s">
        <v>100</v>
      </c>
      <c r="C94" s="7">
        <v>160108</v>
      </c>
      <c r="D94" s="7">
        <v>158291</v>
      </c>
      <c r="E94" s="7">
        <v>158118</v>
      </c>
      <c r="F94" s="7">
        <v>158053</v>
      </c>
      <c r="G94" s="7">
        <v>158571</v>
      </c>
      <c r="H94" s="7">
        <v>158713</v>
      </c>
      <c r="I94" s="7">
        <v>158704</v>
      </c>
      <c r="J94" s="7">
        <v>159005</v>
      </c>
      <c r="K94" s="7">
        <v>159059</v>
      </c>
      <c r="L94" s="7">
        <v>160070</v>
      </c>
      <c r="M94" s="7">
        <v>165680</v>
      </c>
      <c r="N94" s="7">
        <v>167102</v>
      </c>
      <c r="O94" s="7">
        <v>168296</v>
      </c>
      <c r="P94" s="7">
        <v>168689</v>
      </c>
      <c r="Q94" s="7">
        <v>169942</v>
      </c>
      <c r="R94" s="7">
        <v>171666</v>
      </c>
      <c r="S94" s="7">
        <v>172344</v>
      </c>
      <c r="T94" s="7">
        <v>173029</v>
      </c>
      <c r="U94" s="7">
        <v>174118</v>
      </c>
      <c r="V94" s="7">
        <v>175288</v>
      </c>
      <c r="W94" s="7">
        <v>176899</v>
      </c>
      <c r="X94" s="7">
        <v>177942</v>
      </c>
      <c r="Y94" s="7">
        <v>179949</v>
      </c>
      <c r="Z94" s="7">
        <v>182493</v>
      </c>
      <c r="AA94" s="7">
        <v>183719</v>
      </c>
      <c r="AB94" s="7">
        <v>185429</v>
      </c>
      <c r="AC94" s="8">
        <f t="shared" si="6"/>
        <v>0.15814949908811551</v>
      </c>
      <c r="AD94" s="8">
        <f t="shared" si="7"/>
        <v>5.8902183933600138E-3</v>
      </c>
      <c r="AE94" s="8">
        <f t="shared" si="8"/>
        <v>7.7419481912746058E-3</v>
      </c>
      <c r="AF94" s="8">
        <f t="shared" si="9"/>
        <v>9.4631170491463745E-3</v>
      </c>
      <c r="AG94" s="8">
        <f t="shared" si="10"/>
        <v>1.0049689681955076E-2</v>
      </c>
      <c r="AH94" s="8">
        <f t="shared" si="11"/>
        <v>9.3076927263919355E-3</v>
      </c>
    </row>
    <row r="95" spans="1:34" ht="15" customHeight="1" x14ac:dyDescent="0.25">
      <c r="A95" s="5">
        <v>94</v>
      </c>
      <c r="B95" s="9" t="s">
        <v>101</v>
      </c>
      <c r="C95" s="10">
        <v>861369</v>
      </c>
      <c r="D95" s="10">
        <v>867707</v>
      </c>
      <c r="E95" s="10">
        <v>874815</v>
      </c>
      <c r="F95" s="10">
        <v>876919</v>
      </c>
      <c r="G95" s="10">
        <v>877172</v>
      </c>
      <c r="H95" s="10">
        <v>881652</v>
      </c>
      <c r="I95" s="10">
        <v>892635</v>
      </c>
      <c r="J95" s="10">
        <v>905678</v>
      </c>
      <c r="K95" s="10">
        <v>916037</v>
      </c>
      <c r="L95" s="10">
        <v>929015</v>
      </c>
      <c r="M95" s="10">
        <v>940122</v>
      </c>
      <c r="N95" s="10">
        <v>947151</v>
      </c>
      <c r="O95" s="10">
        <v>955002</v>
      </c>
      <c r="P95" s="10">
        <v>965540</v>
      </c>
      <c r="Q95" s="10">
        <v>974140</v>
      </c>
      <c r="R95" s="10">
        <v>986737</v>
      </c>
      <c r="S95" s="10">
        <v>995533</v>
      </c>
      <c r="T95" s="10">
        <v>999220</v>
      </c>
      <c r="U95" s="10">
        <v>1002490</v>
      </c>
      <c r="V95" s="10">
        <v>1008830</v>
      </c>
      <c r="W95" s="10">
        <v>1017349</v>
      </c>
      <c r="X95" s="10">
        <v>1026070</v>
      </c>
      <c r="Y95" s="10">
        <v>1036172</v>
      </c>
      <c r="Z95" s="10">
        <v>1048254</v>
      </c>
      <c r="AA95" s="10">
        <v>1061080</v>
      </c>
      <c r="AB95" s="10">
        <v>1069273</v>
      </c>
      <c r="AC95" s="8">
        <f t="shared" si="6"/>
        <v>0.24136461841556869</v>
      </c>
      <c r="AD95" s="8">
        <f t="shared" si="7"/>
        <v>8.6859568257788844E-3</v>
      </c>
      <c r="AE95" s="8">
        <f t="shared" si="8"/>
        <v>8.0654234292698579E-3</v>
      </c>
      <c r="AF95" s="8">
        <f t="shared" si="9"/>
        <v>1.0005474145908577E-2</v>
      </c>
      <c r="AG95" s="8">
        <f t="shared" si="10"/>
        <v>1.0537069690279788E-2</v>
      </c>
      <c r="AH95" s="8">
        <f t="shared" si="11"/>
        <v>7.7213782184189696E-3</v>
      </c>
    </row>
    <row r="96" spans="1:34" ht="15" customHeight="1" x14ac:dyDescent="0.25">
      <c r="A96" s="5">
        <v>95</v>
      </c>
      <c r="B96" s="9" t="s">
        <v>102</v>
      </c>
      <c r="C96" s="10">
        <v>253152</v>
      </c>
      <c r="D96" s="10">
        <v>260746</v>
      </c>
      <c r="E96" s="10">
        <v>265659</v>
      </c>
      <c r="F96" s="10">
        <v>268671</v>
      </c>
      <c r="G96" s="10">
        <v>271830</v>
      </c>
      <c r="H96" s="10">
        <v>275477</v>
      </c>
      <c r="I96" s="10">
        <v>281215</v>
      </c>
      <c r="J96" s="10">
        <v>286927</v>
      </c>
      <c r="K96" s="10">
        <v>292889</v>
      </c>
      <c r="L96" s="10">
        <v>298382</v>
      </c>
      <c r="M96" s="10">
        <v>300435</v>
      </c>
      <c r="N96" s="10">
        <v>305229</v>
      </c>
      <c r="O96" s="10">
        <v>310820</v>
      </c>
      <c r="P96" s="10">
        <v>316190</v>
      </c>
      <c r="Q96" s="10">
        <v>323963</v>
      </c>
      <c r="R96" s="10">
        <v>333256</v>
      </c>
      <c r="S96" s="10">
        <v>338940</v>
      </c>
      <c r="T96" s="10">
        <v>343982</v>
      </c>
      <c r="U96" s="10">
        <v>350445</v>
      </c>
      <c r="V96" s="10">
        <v>356569</v>
      </c>
      <c r="W96" s="10">
        <v>359942</v>
      </c>
      <c r="X96" s="10">
        <v>362865</v>
      </c>
      <c r="Y96" s="10">
        <v>367972</v>
      </c>
      <c r="Z96" s="10">
        <v>371192</v>
      </c>
      <c r="AA96" s="10">
        <v>374200</v>
      </c>
      <c r="AB96" s="10">
        <v>377292</v>
      </c>
      <c r="AC96" s="8">
        <f t="shared" si="6"/>
        <v>0.49037732271520668</v>
      </c>
      <c r="AD96" s="8">
        <f t="shared" si="7"/>
        <v>1.6089232928096386E-2</v>
      </c>
      <c r="AE96" s="8">
        <f t="shared" si="8"/>
        <v>1.2488180151639661E-2</v>
      </c>
      <c r="AF96" s="8">
        <f t="shared" si="9"/>
        <v>9.4597666232205668E-3</v>
      </c>
      <c r="AG96" s="8">
        <f t="shared" si="10"/>
        <v>8.3723790069754056E-3</v>
      </c>
      <c r="AH96" s="8">
        <f t="shared" si="11"/>
        <v>8.2629609834313205E-3</v>
      </c>
    </row>
    <row r="97" spans="1:34" ht="15" customHeight="1" x14ac:dyDescent="0.25">
      <c r="A97" s="5">
        <v>96</v>
      </c>
      <c r="B97" s="6" t="s">
        <v>103</v>
      </c>
      <c r="C97" s="7">
        <v>1100196</v>
      </c>
      <c r="D97" s="7">
        <v>1111363</v>
      </c>
      <c r="E97" s="7">
        <v>1125329</v>
      </c>
      <c r="F97" s="7">
        <v>1139312</v>
      </c>
      <c r="G97" s="7">
        <v>1155330</v>
      </c>
      <c r="H97" s="7">
        <v>1174017</v>
      </c>
      <c r="I97" s="7">
        <v>1195634</v>
      </c>
      <c r="J97" s="7">
        <v>1212476</v>
      </c>
      <c r="K97" s="7">
        <v>1227115</v>
      </c>
      <c r="L97" s="7">
        <v>1238187</v>
      </c>
      <c r="M97" s="7">
        <v>1188735</v>
      </c>
      <c r="N97" s="7">
        <v>1198898</v>
      </c>
      <c r="O97" s="7">
        <v>1214218</v>
      </c>
      <c r="P97" s="7">
        <v>1227139</v>
      </c>
      <c r="Q97" s="7">
        <v>1240945</v>
      </c>
      <c r="R97" s="7">
        <v>1254013</v>
      </c>
      <c r="S97" s="7">
        <v>1267408</v>
      </c>
      <c r="T97" s="7">
        <v>1279887</v>
      </c>
      <c r="U97" s="7">
        <v>1292860</v>
      </c>
      <c r="V97" s="7">
        <v>1305584</v>
      </c>
      <c r="W97" s="7">
        <v>1316683</v>
      </c>
      <c r="X97" s="7">
        <v>1326763</v>
      </c>
      <c r="Y97" s="7">
        <v>1340131</v>
      </c>
      <c r="Z97" s="7">
        <v>1354817</v>
      </c>
      <c r="AA97" s="7">
        <v>1374727</v>
      </c>
      <c r="AB97" s="7">
        <v>1389338</v>
      </c>
      <c r="AC97" s="8">
        <f t="shared" si="6"/>
        <v>0.26280953575544719</v>
      </c>
      <c r="AD97" s="8">
        <f t="shared" si="7"/>
        <v>9.3772546729431472E-3</v>
      </c>
      <c r="AE97" s="8">
        <f t="shared" si="8"/>
        <v>1.0300545683768592E-2</v>
      </c>
      <c r="AF97" s="8">
        <f t="shared" si="9"/>
        <v>1.0800241947477973E-2</v>
      </c>
      <c r="AG97" s="8">
        <f t="shared" si="10"/>
        <v>1.2092531973007636E-2</v>
      </c>
      <c r="AH97" s="8">
        <f t="shared" si="11"/>
        <v>1.0628292017251425E-2</v>
      </c>
    </row>
    <row r="98" spans="1:34" ht="15" customHeight="1" x14ac:dyDescent="0.25">
      <c r="A98" s="5">
        <v>97</v>
      </c>
      <c r="B98" s="6" t="s">
        <v>104</v>
      </c>
      <c r="C98" s="7">
        <v>94840</v>
      </c>
      <c r="D98" s="7">
        <v>95165</v>
      </c>
      <c r="E98" s="7">
        <v>96084</v>
      </c>
      <c r="F98" s="7">
        <v>96846</v>
      </c>
      <c r="G98" s="7">
        <v>97734</v>
      </c>
      <c r="H98" s="7">
        <v>99371</v>
      </c>
      <c r="I98" s="7">
        <v>101186</v>
      </c>
      <c r="J98" s="7">
        <v>103023</v>
      </c>
      <c r="K98" s="7">
        <v>104629</v>
      </c>
      <c r="L98" s="7">
        <v>106286</v>
      </c>
      <c r="M98" s="7">
        <v>111220</v>
      </c>
      <c r="N98" s="7">
        <v>113391</v>
      </c>
      <c r="O98" s="7">
        <v>116635</v>
      </c>
      <c r="P98" s="7">
        <v>120614</v>
      </c>
      <c r="Q98" s="7">
        <v>123946</v>
      </c>
      <c r="R98" s="7">
        <v>127540</v>
      </c>
      <c r="S98" s="7">
        <v>129834</v>
      </c>
      <c r="T98" s="7">
        <v>131171</v>
      </c>
      <c r="U98" s="7">
        <v>131848</v>
      </c>
      <c r="V98" s="7">
        <v>132799</v>
      </c>
      <c r="W98" s="7">
        <v>133783</v>
      </c>
      <c r="X98" s="7">
        <v>134833</v>
      </c>
      <c r="Y98" s="7">
        <v>135902</v>
      </c>
      <c r="Z98" s="7">
        <v>137062</v>
      </c>
      <c r="AA98" s="7">
        <v>138592</v>
      </c>
      <c r="AB98" s="7">
        <v>139750</v>
      </c>
      <c r="AC98" s="8">
        <f t="shared" si="6"/>
        <v>0.47353437368199069</v>
      </c>
      <c r="AD98" s="8">
        <f t="shared" si="7"/>
        <v>1.5627404492550401E-2</v>
      </c>
      <c r="AE98" s="8">
        <f t="shared" si="8"/>
        <v>9.1844274880266141E-3</v>
      </c>
      <c r="AF98" s="8">
        <f t="shared" si="9"/>
        <v>8.7653986276929885E-3</v>
      </c>
      <c r="AG98" s="8">
        <f t="shared" si="10"/>
        <v>9.3504697926605207E-3</v>
      </c>
      <c r="AH98" s="8">
        <f t="shared" si="11"/>
        <v>8.355460632648349E-3</v>
      </c>
    </row>
    <row r="99" spans="1:34" ht="15" customHeight="1" x14ac:dyDescent="0.25">
      <c r="A99" s="5">
        <v>98</v>
      </c>
      <c r="B99" s="9" t="s">
        <v>105</v>
      </c>
      <c r="C99" s="10">
        <v>99379</v>
      </c>
      <c r="D99" s="10">
        <v>99476</v>
      </c>
      <c r="E99" s="10">
        <v>99944</v>
      </c>
      <c r="F99" s="10">
        <v>100782</v>
      </c>
      <c r="G99" s="10">
        <v>102132</v>
      </c>
      <c r="H99" s="10">
        <v>103539</v>
      </c>
      <c r="I99" s="10">
        <v>105289</v>
      </c>
      <c r="J99" s="10">
        <v>106999</v>
      </c>
      <c r="K99" s="10">
        <v>108301</v>
      </c>
      <c r="L99" s="10">
        <v>109937</v>
      </c>
      <c r="M99" s="10">
        <v>111286</v>
      </c>
      <c r="N99" s="10">
        <v>111996</v>
      </c>
      <c r="O99" s="10">
        <v>112883</v>
      </c>
      <c r="P99" s="10">
        <v>113418</v>
      </c>
      <c r="Q99" s="10">
        <v>114285</v>
      </c>
      <c r="R99" s="10">
        <v>116063</v>
      </c>
      <c r="S99" s="10">
        <v>117731</v>
      </c>
      <c r="T99" s="10">
        <v>118884</v>
      </c>
      <c r="U99" s="10">
        <v>119934</v>
      </c>
      <c r="V99" s="10">
        <v>121206</v>
      </c>
      <c r="W99" s="10">
        <v>122335</v>
      </c>
      <c r="X99" s="10">
        <v>123706</v>
      </c>
      <c r="Y99" s="10">
        <v>124127</v>
      </c>
      <c r="Z99" s="10">
        <v>125184</v>
      </c>
      <c r="AA99" s="10">
        <v>126899</v>
      </c>
      <c r="AB99" s="10">
        <v>128414</v>
      </c>
      <c r="AC99" s="8">
        <f t="shared" si="6"/>
        <v>0.29216434055484558</v>
      </c>
      <c r="AD99" s="8">
        <f t="shared" si="7"/>
        <v>1.0305483299095641E-2</v>
      </c>
      <c r="AE99" s="8">
        <f t="shared" si="8"/>
        <v>1.0163932658495689E-2</v>
      </c>
      <c r="AF99" s="8">
        <f t="shared" si="9"/>
        <v>9.7464374065745485E-3</v>
      </c>
      <c r="AG99" s="8">
        <f t="shared" si="10"/>
        <v>1.1382353099655074E-2</v>
      </c>
      <c r="AH99" s="8">
        <f t="shared" si="11"/>
        <v>1.1938628357985485E-2</v>
      </c>
    </row>
    <row r="100" spans="1:34" ht="15" customHeight="1" x14ac:dyDescent="0.25">
      <c r="A100" s="5">
        <v>99</v>
      </c>
      <c r="B100" s="6" t="s">
        <v>106</v>
      </c>
      <c r="C100" s="7">
        <v>500235</v>
      </c>
      <c r="D100" s="7">
        <v>502964</v>
      </c>
      <c r="E100" s="7">
        <v>506413</v>
      </c>
      <c r="F100" s="7">
        <v>509465</v>
      </c>
      <c r="G100" s="7">
        <v>514331</v>
      </c>
      <c r="H100" s="7">
        <v>517352</v>
      </c>
      <c r="I100" s="7">
        <v>523038</v>
      </c>
      <c r="J100" s="7">
        <v>529045</v>
      </c>
      <c r="K100" s="7">
        <v>534612</v>
      </c>
      <c r="L100" s="7">
        <v>539154</v>
      </c>
      <c r="M100" s="7">
        <v>566644</v>
      </c>
      <c r="N100" s="7">
        <v>570637</v>
      </c>
      <c r="O100" s="7">
        <v>575814</v>
      </c>
      <c r="P100" s="7">
        <v>579247</v>
      </c>
      <c r="Q100" s="7">
        <v>582315</v>
      </c>
      <c r="R100" s="7">
        <v>588664</v>
      </c>
      <c r="S100" s="7">
        <v>594059</v>
      </c>
      <c r="T100" s="7">
        <v>599053</v>
      </c>
      <c r="U100" s="7">
        <v>603029</v>
      </c>
      <c r="V100" s="7">
        <v>607706</v>
      </c>
      <c r="W100" s="7">
        <v>612228</v>
      </c>
      <c r="X100" s="7">
        <v>616227</v>
      </c>
      <c r="Y100" s="7">
        <v>624073</v>
      </c>
      <c r="Z100" s="7">
        <v>629988</v>
      </c>
      <c r="AA100" s="7">
        <v>635550</v>
      </c>
      <c r="AB100" s="7">
        <v>641231</v>
      </c>
      <c r="AC100" s="8">
        <f t="shared" si="6"/>
        <v>0.28185952602276931</v>
      </c>
      <c r="AD100" s="8">
        <f t="shared" si="7"/>
        <v>9.9819618471266303E-3</v>
      </c>
      <c r="AE100" s="8">
        <f t="shared" si="8"/>
        <v>8.5901054139738697E-3</v>
      </c>
      <c r="AF100" s="8">
        <f t="shared" si="9"/>
        <v>9.2999794002317504E-3</v>
      </c>
      <c r="AG100" s="8">
        <f t="shared" si="10"/>
        <v>9.0817974280166247E-3</v>
      </c>
      <c r="AH100" s="8">
        <f t="shared" si="11"/>
        <v>8.9387144992526153E-3</v>
      </c>
    </row>
    <row r="101" spans="1:34" ht="15" customHeight="1" x14ac:dyDescent="0.25">
      <c r="A101" s="5">
        <v>100</v>
      </c>
      <c r="B101" s="6" t="s">
        <v>107</v>
      </c>
      <c r="C101" s="7">
        <v>132182</v>
      </c>
      <c r="D101" s="7">
        <v>134878</v>
      </c>
      <c r="E101" s="7">
        <v>136542</v>
      </c>
      <c r="F101" s="7">
        <v>138453</v>
      </c>
      <c r="G101" s="7">
        <v>140758</v>
      </c>
      <c r="H101" s="7">
        <v>142228</v>
      </c>
      <c r="I101" s="7">
        <v>144271</v>
      </c>
      <c r="J101" s="7">
        <v>146688</v>
      </c>
      <c r="K101" s="7">
        <v>149359</v>
      </c>
      <c r="L101" s="7">
        <v>152263</v>
      </c>
      <c r="M101" s="7">
        <v>153029</v>
      </c>
      <c r="N101" s="7">
        <v>155939</v>
      </c>
      <c r="O101" s="7">
        <v>159070</v>
      </c>
      <c r="P101" s="7">
        <v>162191</v>
      </c>
      <c r="Q101" s="7">
        <v>164877</v>
      </c>
      <c r="R101" s="7">
        <v>167228</v>
      </c>
      <c r="S101" s="7">
        <v>169258</v>
      </c>
      <c r="T101" s="7">
        <v>171874</v>
      </c>
      <c r="U101" s="7">
        <v>173025</v>
      </c>
      <c r="V101" s="7">
        <v>174428</v>
      </c>
      <c r="W101" s="7">
        <v>175607</v>
      </c>
      <c r="X101" s="7">
        <v>177665</v>
      </c>
      <c r="Y101" s="7">
        <v>179220</v>
      </c>
      <c r="Z101" s="7">
        <v>180295</v>
      </c>
      <c r="AA101" s="7">
        <v>181465</v>
      </c>
      <c r="AB101" s="7">
        <v>182711</v>
      </c>
      <c r="AC101" s="8">
        <f t="shared" si="6"/>
        <v>0.3822683875262895</v>
      </c>
      <c r="AD101" s="8">
        <f t="shared" si="7"/>
        <v>1.3033238172939665E-2</v>
      </c>
      <c r="AE101" s="8">
        <f t="shared" si="8"/>
        <v>8.89407116571439E-3</v>
      </c>
      <c r="AF101" s="8">
        <f t="shared" si="9"/>
        <v>7.9629622415373635E-3</v>
      </c>
      <c r="AG101" s="8">
        <f t="shared" si="10"/>
        <v>6.4512429034433438E-3</v>
      </c>
      <c r="AH101" s="8">
        <f t="shared" si="11"/>
        <v>6.8663378612955663E-3</v>
      </c>
    </row>
    <row r="102" spans="1:34" ht="15" customHeight="1" x14ac:dyDescent="0.25">
      <c r="A102" s="5">
        <v>101</v>
      </c>
      <c r="B102" s="6" t="s">
        <v>108</v>
      </c>
      <c r="C102" s="7">
        <v>423413</v>
      </c>
      <c r="D102" s="7">
        <v>429861</v>
      </c>
      <c r="E102" s="7">
        <v>435380</v>
      </c>
      <c r="F102" s="7">
        <v>439368</v>
      </c>
      <c r="G102" s="7">
        <v>445001</v>
      </c>
      <c r="H102" s="7">
        <v>452906</v>
      </c>
      <c r="I102" s="7">
        <v>463033</v>
      </c>
      <c r="J102" s="7">
        <v>471997</v>
      </c>
      <c r="K102" s="7">
        <v>480063</v>
      </c>
      <c r="L102" s="7">
        <v>484921</v>
      </c>
      <c r="M102" s="7">
        <v>641155</v>
      </c>
      <c r="N102" s="7">
        <v>643874</v>
      </c>
      <c r="O102" s="7">
        <v>646116</v>
      </c>
      <c r="P102" s="7">
        <v>648958</v>
      </c>
      <c r="Q102" s="7">
        <v>652015</v>
      </c>
      <c r="R102" s="7">
        <v>654759</v>
      </c>
      <c r="S102" s="7">
        <v>659348</v>
      </c>
      <c r="T102" s="7">
        <v>664608</v>
      </c>
      <c r="U102" s="7">
        <v>668623</v>
      </c>
      <c r="V102" s="7">
        <v>673257</v>
      </c>
      <c r="W102" s="7">
        <v>676371</v>
      </c>
      <c r="X102" s="7">
        <v>681982</v>
      </c>
      <c r="Y102" s="7">
        <v>688548</v>
      </c>
      <c r="Z102" s="7">
        <v>696653</v>
      </c>
      <c r="AA102" s="7">
        <v>705337</v>
      </c>
      <c r="AB102" s="7">
        <v>712206</v>
      </c>
      <c r="AC102" s="8">
        <f t="shared" si="6"/>
        <v>0.68205983283460825</v>
      </c>
      <c r="AD102" s="8">
        <f t="shared" si="7"/>
        <v>2.1018609070337479E-2</v>
      </c>
      <c r="AE102" s="8">
        <f t="shared" si="8"/>
        <v>8.4454600086596443E-3</v>
      </c>
      <c r="AF102" s="8">
        <f t="shared" si="9"/>
        <v>1.0378578346877498E-2</v>
      </c>
      <c r="AG102" s="8">
        <f t="shared" si="10"/>
        <v>1.1324361538175509E-2</v>
      </c>
      <c r="AH102" s="8">
        <f t="shared" si="11"/>
        <v>9.7386072189605821E-3</v>
      </c>
    </row>
    <row r="103" spans="1:34" ht="15" customHeight="1" x14ac:dyDescent="0.25">
      <c r="A103" s="5">
        <v>102</v>
      </c>
      <c r="B103" s="6" t="s">
        <v>109</v>
      </c>
      <c r="C103" s="7">
        <v>509454</v>
      </c>
      <c r="D103" s="7">
        <v>510511</v>
      </c>
      <c r="E103" s="7">
        <v>513711</v>
      </c>
      <c r="F103" s="7">
        <v>516171</v>
      </c>
      <c r="G103" s="7">
        <v>517793</v>
      </c>
      <c r="H103" s="7">
        <v>520431</v>
      </c>
      <c r="I103" s="7">
        <v>525594</v>
      </c>
      <c r="J103" s="7">
        <v>529783</v>
      </c>
      <c r="K103" s="7">
        <v>533802</v>
      </c>
      <c r="L103" s="7">
        <v>536919</v>
      </c>
      <c r="M103" s="7">
        <v>550373</v>
      </c>
      <c r="N103" s="7">
        <v>553658</v>
      </c>
      <c r="O103" s="7">
        <v>557531</v>
      </c>
      <c r="P103" s="7">
        <v>561698</v>
      </c>
      <c r="Q103" s="7">
        <v>565811</v>
      </c>
      <c r="R103" s="7">
        <v>570418</v>
      </c>
      <c r="S103" s="7">
        <v>574403</v>
      </c>
      <c r="T103" s="7">
        <v>578740</v>
      </c>
      <c r="U103" s="7">
        <v>583200</v>
      </c>
      <c r="V103" s="7">
        <v>587547</v>
      </c>
      <c r="W103" s="7">
        <v>592775</v>
      </c>
      <c r="X103" s="7">
        <v>599815</v>
      </c>
      <c r="Y103" s="7">
        <v>603719</v>
      </c>
      <c r="Z103" s="7">
        <v>608434</v>
      </c>
      <c r="AA103" s="7">
        <v>614139</v>
      </c>
      <c r="AB103" s="7">
        <v>617427</v>
      </c>
      <c r="AC103" s="8">
        <f t="shared" si="6"/>
        <v>0.21193866374589265</v>
      </c>
      <c r="AD103" s="8">
        <f t="shared" si="7"/>
        <v>7.7184862765466988E-3</v>
      </c>
      <c r="AE103" s="8">
        <f t="shared" si="8"/>
        <v>7.9505810876663308E-3</v>
      </c>
      <c r="AF103" s="8">
        <f t="shared" si="9"/>
        <v>8.1824835251180783E-3</v>
      </c>
      <c r="AG103" s="8">
        <f t="shared" si="10"/>
        <v>7.512070083945499E-3</v>
      </c>
      <c r="AH103" s="8">
        <f t="shared" si="11"/>
        <v>5.3538368349836116E-3</v>
      </c>
    </row>
    <row r="104" spans="1:34" ht="15" customHeight="1" x14ac:dyDescent="0.25">
      <c r="A104" s="5">
        <v>103</v>
      </c>
      <c r="B104" s="9" t="s">
        <v>110</v>
      </c>
      <c r="C104" s="10">
        <v>146026</v>
      </c>
      <c r="D104" s="10">
        <v>147802</v>
      </c>
      <c r="E104" s="10">
        <v>149760</v>
      </c>
      <c r="F104" s="10">
        <v>151486</v>
      </c>
      <c r="G104" s="10">
        <v>153284</v>
      </c>
      <c r="H104" s="10">
        <v>156240</v>
      </c>
      <c r="I104" s="10">
        <v>159691</v>
      </c>
      <c r="J104" s="10">
        <v>162132</v>
      </c>
      <c r="K104" s="10">
        <v>164182</v>
      </c>
      <c r="L104" s="10">
        <v>166234</v>
      </c>
      <c r="M104" s="10">
        <v>190975</v>
      </c>
      <c r="N104" s="10">
        <v>194177</v>
      </c>
      <c r="O104" s="10">
        <v>196821</v>
      </c>
      <c r="P104" s="10">
        <v>199225</v>
      </c>
      <c r="Q104" s="10">
        <v>201025</v>
      </c>
      <c r="R104" s="10">
        <v>202820</v>
      </c>
      <c r="S104" s="10">
        <v>204912</v>
      </c>
      <c r="T104" s="10">
        <v>206705</v>
      </c>
      <c r="U104" s="10">
        <v>207996</v>
      </c>
      <c r="V104" s="10">
        <v>209522</v>
      </c>
      <c r="W104" s="10">
        <v>210857</v>
      </c>
      <c r="X104" s="10">
        <v>212937</v>
      </c>
      <c r="Y104" s="10">
        <v>214401</v>
      </c>
      <c r="Z104" s="10">
        <v>216584</v>
      </c>
      <c r="AA104" s="10">
        <v>218164</v>
      </c>
      <c r="AB104" s="10">
        <v>219062</v>
      </c>
      <c r="AC104" s="8">
        <f t="shared" si="6"/>
        <v>0.50015750619752641</v>
      </c>
      <c r="AD104" s="8">
        <f t="shared" si="7"/>
        <v>1.6355108438222521E-2</v>
      </c>
      <c r="AE104" s="8">
        <f t="shared" si="8"/>
        <v>7.7333398572470013E-3</v>
      </c>
      <c r="AF104" s="8">
        <f t="shared" si="9"/>
        <v>7.6641435790045787E-3</v>
      </c>
      <c r="AG104" s="8">
        <f t="shared" si="10"/>
        <v>7.1946585518205541E-3</v>
      </c>
      <c r="AH104" s="8">
        <f t="shared" si="11"/>
        <v>4.116169487174786E-3</v>
      </c>
    </row>
    <row r="105" spans="1:34" ht="15" customHeight="1" x14ac:dyDescent="0.25">
      <c r="A105" s="5">
        <v>104</v>
      </c>
      <c r="B105" s="9" t="s">
        <v>111</v>
      </c>
      <c r="C105" s="10">
        <v>504044</v>
      </c>
      <c r="D105" s="10">
        <v>511777</v>
      </c>
      <c r="E105" s="10">
        <v>519570</v>
      </c>
      <c r="F105" s="10">
        <v>526419</v>
      </c>
      <c r="G105" s="10">
        <v>533567</v>
      </c>
      <c r="H105" s="10">
        <v>540145</v>
      </c>
      <c r="I105" s="10">
        <v>547093</v>
      </c>
      <c r="J105" s="10">
        <v>554887</v>
      </c>
      <c r="K105" s="10">
        <v>562065</v>
      </c>
      <c r="L105" s="10">
        <v>570025</v>
      </c>
      <c r="M105" s="10">
        <v>606930</v>
      </c>
      <c r="N105" s="10">
        <v>614664</v>
      </c>
      <c r="O105" s="10">
        <v>622418</v>
      </c>
      <c r="P105" s="10">
        <v>630723</v>
      </c>
      <c r="Q105" s="10">
        <v>638431</v>
      </c>
      <c r="R105" s="10">
        <v>646456</v>
      </c>
      <c r="S105" s="10">
        <v>655902</v>
      </c>
      <c r="T105" s="10">
        <v>663783</v>
      </c>
      <c r="U105" s="10">
        <v>669494</v>
      </c>
      <c r="V105" s="10">
        <v>675983</v>
      </c>
      <c r="W105" s="10">
        <v>681904</v>
      </c>
      <c r="X105" s="10">
        <v>681156</v>
      </c>
      <c r="Y105" s="10">
        <v>689975</v>
      </c>
      <c r="Z105" s="10">
        <v>698155</v>
      </c>
      <c r="AA105" s="10">
        <v>705542</v>
      </c>
      <c r="AB105" s="10">
        <v>709685</v>
      </c>
      <c r="AC105" s="8">
        <f t="shared" si="6"/>
        <v>0.4079822396457452</v>
      </c>
      <c r="AD105" s="8">
        <f t="shared" si="7"/>
        <v>1.3780391974230088E-2</v>
      </c>
      <c r="AE105" s="8">
        <f t="shared" si="8"/>
        <v>9.3752824443433802E-3</v>
      </c>
      <c r="AF105" s="8">
        <f t="shared" si="9"/>
        <v>8.0184417098141392E-3</v>
      </c>
      <c r="AG105" s="8">
        <f t="shared" si="10"/>
        <v>9.4328261522711454E-3</v>
      </c>
      <c r="AH105" s="8">
        <f t="shared" si="11"/>
        <v>5.8720813218773654E-3</v>
      </c>
    </row>
    <row r="106" spans="1:34" ht="15" customHeight="1" x14ac:dyDescent="0.25">
      <c r="A106" s="5">
        <v>105</v>
      </c>
      <c r="B106" s="9" t="s">
        <v>112</v>
      </c>
      <c r="C106" s="10">
        <v>149774</v>
      </c>
      <c r="D106" s="10">
        <v>149659</v>
      </c>
      <c r="E106" s="10">
        <v>153280</v>
      </c>
      <c r="F106" s="10">
        <v>156018</v>
      </c>
      <c r="G106" s="10">
        <v>161242</v>
      </c>
      <c r="H106" s="10">
        <v>158942</v>
      </c>
      <c r="I106" s="10">
        <v>161054</v>
      </c>
      <c r="J106" s="10">
        <v>163613</v>
      </c>
      <c r="K106" s="10">
        <v>169233</v>
      </c>
      <c r="L106" s="10">
        <v>173064</v>
      </c>
      <c r="M106" s="10">
        <v>186940</v>
      </c>
      <c r="N106" s="10">
        <v>185176</v>
      </c>
      <c r="O106" s="10">
        <v>191008</v>
      </c>
      <c r="P106" s="10">
        <v>192804</v>
      </c>
      <c r="Q106" s="10">
        <v>192430</v>
      </c>
      <c r="R106" s="10">
        <v>193858</v>
      </c>
      <c r="S106" s="10">
        <v>193288</v>
      </c>
      <c r="T106" s="10">
        <v>195961</v>
      </c>
      <c r="U106" s="10">
        <v>197785</v>
      </c>
      <c r="V106" s="10">
        <v>203598</v>
      </c>
      <c r="W106" s="10">
        <v>204984</v>
      </c>
      <c r="X106" s="10">
        <v>203512</v>
      </c>
      <c r="Y106" s="10">
        <v>206682</v>
      </c>
      <c r="Z106" s="10">
        <v>210955</v>
      </c>
      <c r="AA106" s="10">
        <v>214672</v>
      </c>
      <c r="AB106" s="10">
        <v>217175</v>
      </c>
      <c r="AC106" s="8">
        <f t="shared" si="6"/>
        <v>0.45001802716092243</v>
      </c>
      <c r="AD106" s="8">
        <f t="shared" si="7"/>
        <v>1.4974043799259595E-2</v>
      </c>
      <c r="AE106" s="8">
        <f t="shared" si="8"/>
        <v>1.1422498966705996E-2</v>
      </c>
      <c r="AF106" s="8">
        <f t="shared" si="9"/>
        <v>1.1621319444919287E-2</v>
      </c>
      <c r="AG106" s="8">
        <f t="shared" si="10"/>
        <v>1.6644366031440372E-2</v>
      </c>
      <c r="AH106" s="8">
        <f t="shared" si="11"/>
        <v>1.1659648207497951E-2</v>
      </c>
    </row>
    <row r="107" spans="1:34" ht="15" customHeight="1" x14ac:dyDescent="0.25">
      <c r="A107" s="5">
        <v>106</v>
      </c>
      <c r="B107" s="9" t="s">
        <v>113</v>
      </c>
      <c r="C107" s="10">
        <v>1619514</v>
      </c>
      <c r="D107" s="10">
        <v>1642112</v>
      </c>
      <c r="E107" s="10">
        <v>1659344</v>
      </c>
      <c r="F107" s="10">
        <v>1678827</v>
      </c>
      <c r="G107" s="10">
        <v>1696238</v>
      </c>
      <c r="H107" s="10">
        <v>1714463</v>
      </c>
      <c r="I107" s="10">
        <v>1737170</v>
      </c>
      <c r="J107" s="10">
        <v>1759348</v>
      </c>
      <c r="K107" s="10">
        <v>1779822</v>
      </c>
      <c r="L107" s="10">
        <v>1801848</v>
      </c>
      <c r="M107" s="10">
        <v>1906466</v>
      </c>
      <c r="N107" s="10">
        <v>1926850</v>
      </c>
      <c r="O107" s="10">
        <v>1948133</v>
      </c>
      <c r="P107" s="10">
        <v>1975418</v>
      </c>
      <c r="Q107" s="10">
        <v>2003406</v>
      </c>
      <c r="R107" s="10">
        <v>2029746</v>
      </c>
      <c r="S107" s="10">
        <v>2054988</v>
      </c>
      <c r="T107" s="10">
        <v>2085784</v>
      </c>
      <c r="U107" s="10">
        <v>2107634</v>
      </c>
      <c r="V107" s="10">
        <v>2127695</v>
      </c>
      <c r="W107" s="10">
        <v>82213</v>
      </c>
      <c r="X107" s="10">
        <v>82699</v>
      </c>
      <c r="Y107" s="10">
        <v>83542</v>
      </c>
      <c r="Z107" s="10">
        <v>84071</v>
      </c>
      <c r="AA107" s="10">
        <v>84942</v>
      </c>
      <c r="AB107" s="10">
        <v>85729</v>
      </c>
      <c r="AC107" s="8">
        <f t="shared" si="6"/>
        <v>-0.9470649836926387</v>
      </c>
      <c r="AD107" s="8">
        <f t="shared" si="7"/>
        <v>-0.1109018183408943</v>
      </c>
      <c r="AE107" s="8">
        <f t="shared" si="8"/>
        <v>-0.27126671513143896</v>
      </c>
      <c r="AF107" s="8">
        <f t="shared" si="9"/>
        <v>8.4107165308962006E-3</v>
      </c>
      <c r="AG107" s="8">
        <f t="shared" si="10"/>
        <v>8.6510924996978655E-3</v>
      </c>
      <c r="AH107" s="8">
        <f t="shared" si="11"/>
        <v>9.2651456287819924E-3</v>
      </c>
    </row>
    <row r="108" spans="1:34" ht="15" customHeight="1" x14ac:dyDescent="0.25">
      <c r="A108" s="5">
        <v>107</v>
      </c>
      <c r="B108" s="6" t="s">
        <v>114</v>
      </c>
      <c r="C108" s="7">
        <v>848521</v>
      </c>
      <c r="D108" s="7">
        <v>865694</v>
      </c>
      <c r="E108" s="7">
        <v>886063</v>
      </c>
      <c r="F108" s="7">
        <v>903320</v>
      </c>
      <c r="G108" s="7">
        <v>924205</v>
      </c>
      <c r="H108" s="7">
        <v>948965</v>
      </c>
      <c r="I108" s="7">
        <v>975476</v>
      </c>
      <c r="J108" s="7">
        <v>996593</v>
      </c>
      <c r="K108" s="7">
        <v>1009832</v>
      </c>
      <c r="L108" s="7">
        <v>1020200</v>
      </c>
      <c r="M108" s="7">
        <v>981261</v>
      </c>
      <c r="N108" s="7">
        <v>986556</v>
      </c>
      <c r="O108" s="7">
        <v>989728</v>
      </c>
      <c r="P108" s="7">
        <v>992316</v>
      </c>
      <c r="Q108" s="7">
        <v>997906</v>
      </c>
      <c r="R108" s="7">
        <v>1001320</v>
      </c>
      <c r="S108" s="7">
        <v>1007353</v>
      </c>
      <c r="T108" s="7">
        <v>1015829</v>
      </c>
      <c r="U108" s="7">
        <v>1024904</v>
      </c>
      <c r="V108" s="7">
        <v>1034864</v>
      </c>
      <c r="W108" s="7">
        <v>1045245</v>
      </c>
      <c r="X108" s="7">
        <v>1049271</v>
      </c>
      <c r="Y108" s="7">
        <v>1058224</v>
      </c>
      <c r="Z108" s="7">
        <v>1065239</v>
      </c>
      <c r="AA108" s="7">
        <v>1073456</v>
      </c>
      <c r="AB108" s="7">
        <v>1074685</v>
      </c>
      <c r="AC108" s="8">
        <f t="shared" si="6"/>
        <v>0.26653907210310646</v>
      </c>
      <c r="AD108" s="8">
        <f t="shared" si="7"/>
        <v>9.4963283005746746E-3</v>
      </c>
      <c r="AE108" s="8">
        <f t="shared" si="8"/>
        <v>7.0959040418485664E-3</v>
      </c>
      <c r="AF108" s="8">
        <f t="shared" si="9"/>
        <v>5.5707165933649438E-3</v>
      </c>
      <c r="AG108" s="8">
        <f t="shared" si="10"/>
        <v>5.1584472541998938E-3</v>
      </c>
      <c r="AH108" s="8">
        <f t="shared" si="11"/>
        <v>1.1449002101623169E-3</v>
      </c>
    </row>
    <row r="109" spans="1:34" ht="15" customHeight="1" x14ac:dyDescent="0.25">
      <c r="A109" s="5">
        <v>108</v>
      </c>
      <c r="B109" s="9" t="s">
        <v>115</v>
      </c>
      <c r="C109" s="10">
        <v>418826</v>
      </c>
      <c r="D109" s="10">
        <v>422803</v>
      </c>
      <c r="E109" s="10">
        <v>427045</v>
      </c>
      <c r="F109" s="10">
        <v>430867</v>
      </c>
      <c r="G109" s="10">
        <v>435011</v>
      </c>
      <c r="H109" s="10">
        <v>440145</v>
      </c>
      <c r="I109" s="10">
        <v>447211</v>
      </c>
      <c r="J109" s="10">
        <v>456187</v>
      </c>
      <c r="K109" s="10">
        <v>462408</v>
      </c>
      <c r="L109" s="10">
        <v>468684</v>
      </c>
      <c r="M109" s="10">
        <v>515888</v>
      </c>
      <c r="N109" s="10">
        <v>518547</v>
      </c>
      <c r="O109" s="10">
        <v>521938</v>
      </c>
      <c r="P109" s="10">
        <v>525938</v>
      </c>
      <c r="Q109" s="10">
        <v>532006</v>
      </c>
      <c r="R109" s="10">
        <v>539167</v>
      </c>
      <c r="S109" s="10">
        <v>549234</v>
      </c>
      <c r="T109" s="10">
        <v>559531</v>
      </c>
      <c r="U109" s="10">
        <v>569212</v>
      </c>
      <c r="V109" s="10">
        <v>579712</v>
      </c>
      <c r="W109" s="10">
        <v>587729</v>
      </c>
      <c r="X109" s="10">
        <v>593137</v>
      </c>
      <c r="Y109" s="10">
        <v>597884</v>
      </c>
      <c r="Z109" s="10">
        <v>601370</v>
      </c>
      <c r="AA109" s="10">
        <v>604663</v>
      </c>
      <c r="AB109" s="10">
        <v>608012</v>
      </c>
      <c r="AC109" s="8">
        <f t="shared" si="6"/>
        <v>0.45170548151260903</v>
      </c>
      <c r="AD109" s="8">
        <f t="shared" si="7"/>
        <v>1.5021264353415553E-2</v>
      </c>
      <c r="AE109" s="8">
        <f t="shared" si="8"/>
        <v>1.2089419616712949E-2</v>
      </c>
      <c r="AF109" s="8">
        <f t="shared" si="9"/>
        <v>6.80880750747348E-3</v>
      </c>
      <c r="AG109" s="8">
        <f t="shared" si="10"/>
        <v>5.6149931153008925E-3</v>
      </c>
      <c r="AH109" s="8">
        <f t="shared" si="11"/>
        <v>5.5386223400472664E-3</v>
      </c>
    </row>
    <row r="110" spans="1:34" ht="15" customHeight="1" x14ac:dyDescent="0.25">
      <c r="A110" s="5">
        <v>109</v>
      </c>
      <c r="B110" s="6" t="s">
        <v>116</v>
      </c>
      <c r="C110" s="7">
        <v>166903</v>
      </c>
      <c r="D110" s="7">
        <v>169135</v>
      </c>
      <c r="E110" s="7">
        <v>171010</v>
      </c>
      <c r="F110" s="7">
        <v>173946</v>
      </c>
      <c r="G110" s="7">
        <v>178167</v>
      </c>
      <c r="H110" s="7">
        <v>179013</v>
      </c>
      <c r="I110" s="7">
        <v>183113</v>
      </c>
      <c r="J110" s="7">
        <v>186710</v>
      </c>
      <c r="K110" s="7">
        <v>189926</v>
      </c>
      <c r="L110" s="7">
        <v>192222</v>
      </c>
      <c r="M110" s="7">
        <v>193457</v>
      </c>
      <c r="N110" s="7">
        <v>194489</v>
      </c>
      <c r="O110" s="7">
        <v>196205</v>
      </c>
      <c r="P110" s="7">
        <v>197913</v>
      </c>
      <c r="Q110" s="7">
        <v>198779</v>
      </c>
      <c r="R110" s="7">
        <v>203075</v>
      </c>
      <c r="S110" s="7">
        <v>205869</v>
      </c>
      <c r="T110" s="7">
        <v>209508</v>
      </c>
      <c r="U110" s="7">
        <v>212059</v>
      </c>
      <c r="V110" s="7">
        <v>214457</v>
      </c>
      <c r="W110" s="7">
        <v>215734</v>
      </c>
      <c r="X110" s="7">
        <v>218340</v>
      </c>
      <c r="Y110" s="7">
        <v>220641</v>
      </c>
      <c r="Z110" s="7">
        <v>222651</v>
      </c>
      <c r="AA110" s="7">
        <v>224159</v>
      </c>
      <c r="AB110" s="7">
        <v>224148</v>
      </c>
      <c r="AC110" s="8">
        <f t="shared" si="6"/>
        <v>0.34298364918545504</v>
      </c>
      <c r="AD110" s="8">
        <f t="shared" si="7"/>
        <v>1.1865593911933869E-2</v>
      </c>
      <c r="AE110" s="8">
        <f t="shared" si="8"/>
        <v>9.9220179307948353E-3</v>
      </c>
      <c r="AF110" s="8">
        <f t="shared" si="9"/>
        <v>7.6814280863770623E-3</v>
      </c>
      <c r="AG110" s="8">
        <f t="shared" si="10"/>
        <v>5.2703737003367834E-3</v>
      </c>
      <c r="AH110" s="8">
        <f t="shared" si="11"/>
        <v>-4.9072310279756776E-5</v>
      </c>
    </row>
    <row r="111" spans="1:34" ht="15" customHeight="1" x14ac:dyDescent="0.25">
      <c r="A111" s="5">
        <v>110</v>
      </c>
      <c r="B111" s="9" t="s">
        <v>117</v>
      </c>
      <c r="C111" s="10">
        <v>167760</v>
      </c>
      <c r="D111" s="10">
        <v>171250</v>
      </c>
      <c r="E111" s="10">
        <v>174980</v>
      </c>
      <c r="F111" s="10">
        <v>177821</v>
      </c>
      <c r="G111" s="10">
        <v>181715</v>
      </c>
      <c r="H111" s="10">
        <v>185356</v>
      </c>
      <c r="I111" s="10">
        <v>188837</v>
      </c>
      <c r="J111" s="10">
        <v>192843</v>
      </c>
      <c r="K111" s="10">
        <v>196960</v>
      </c>
      <c r="L111" s="10">
        <v>200434</v>
      </c>
      <c r="M111" s="10">
        <v>201457</v>
      </c>
      <c r="N111" s="10">
        <v>203047</v>
      </c>
      <c r="O111" s="10">
        <v>204080</v>
      </c>
      <c r="P111" s="10">
        <v>204952</v>
      </c>
      <c r="Q111" s="10">
        <v>206688</v>
      </c>
      <c r="R111" s="10">
        <v>210024</v>
      </c>
      <c r="S111" s="10">
        <v>214202</v>
      </c>
      <c r="T111" s="10">
        <v>218768</v>
      </c>
      <c r="U111" s="10">
        <v>222084</v>
      </c>
      <c r="V111" s="10">
        <v>225296</v>
      </c>
      <c r="W111" s="10">
        <v>227452</v>
      </c>
      <c r="X111" s="10">
        <v>226760</v>
      </c>
      <c r="Y111" s="10">
        <v>230641</v>
      </c>
      <c r="Z111" s="10">
        <v>232620</v>
      </c>
      <c r="AA111" s="10">
        <v>234601</v>
      </c>
      <c r="AB111" s="10">
        <v>236392</v>
      </c>
      <c r="AC111" s="8">
        <f t="shared" si="6"/>
        <v>0.40910824988078209</v>
      </c>
      <c r="AD111" s="8">
        <f t="shared" si="7"/>
        <v>1.3812809687859584E-2</v>
      </c>
      <c r="AE111" s="8">
        <f t="shared" si="8"/>
        <v>1.1897178480093862E-2</v>
      </c>
      <c r="AF111" s="8">
        <f t="shared" si="9"/>
        <v>7.7402453935044857E-3</v>
      </c>
      <c r="AG111" s="8">
        <f t="shared" si="10"/>
        <v>8.2434768505115219E-3</v>
      </c>
      <c r="AH111" s="8">
        <f t="shared" si="11"/>
        <v>7.6342385582329145E-3</v>
      </c>
    </row>
    <row r="112" spans="1:34" ht="15" customHeight="1" x14ac:dyDescent="0.25">
      <c r="A112" s="5">
        <v>111</v>
      </c>
      <c r="B112" s="9" t="s">
        <v>118</v>
      </c>
      <c r="C112" s="10">
        <v>78197</v>
      </c>
      <c r="D112" s="10">
        <v>78175</v>
      </c>
      <c r="E112" s="10">
        <v>79622</v>
      </c>
      <c r="F112" s="10">
        <v>79414</v>
      </c>
      <c r="G112" s="10">
        <v>78949</v>
      </c>
      <c r="H112" s="10">
        <v>79427</v>
      </c>
      <c r="I112" s="10">
        <v>80145</v>
      </c>
      <c r="J112" s="10">
        <v>81583</v>
      </c>
      <c r="K112" s="10">
        <v>81775</v>
      </c>
      <c r="L112" s="10">
        <v>82605</v>
      </c>
      <c r="M112" s="10">
        <v>85625</v>
      </c>
      <c r="N112" s="10">
        <v>86517</v>
      </c>
      <c r="O112" s="10">
        <v>87134</v>
      </c>
      <c r="P112" s="10">
        <v>86843</v>
      </c>
      <c r="Q112" s="10">
        <v>88101</v>
      </c>
      <c r="R112" s="10">
        <v>89437</v>
      </c>
      <c r="S112" s="10">
        <v>91236</v>
      </c>
      <c r="T112" s="10">
        <v>93296</v>
      </c>
      <c r="U112" s="10">
        <v>94073</v>
      </c>
      <c r="V112" s="10">
        <v>94866</v>
      </c>
      <c r="W112" s="10">
        <v>93602</v>
      </c>
      <c r="X112" s="10">
        <v>93012</v>
      </c>
      <c r="Y112" s="10">
        <v>97281</v>
      </c>
      <c r="Z112" s="10">
        <v>97964</v>
      </c>
      <c r="AA112" s="10">
        <v>97590</v>
      </c>
      <c r="AB112" s="10">
        <v>97728</v>
      </c>
      <c r="AC112" s="8">
        <f t="shared" si="6"/>
        <v>0.24976661508753534</v>
      </c>
      <c r="AD112" s="8">
        <f t="shared" si="7"/>
        <v>8.9581593191510045E-3</v>
      </c>
      <c r="AE112" s="8">
        <f t="shared" si="8"/>
        <v>8.9047780072832872E-3</v>
      </c>
      <c r="AF112" s="8">
        <f t="shared" si="9"/>
        <v>8.6645939252196769E-3</v>
      </c>
      <c r="AG112" s="8">
        <f t="shared" si="10"/>
        <v>1.5293054720393329E-3</v>
      </c>
      <c r="AH112" s="8">
        <f t="shared" si="11"/>
        <v>1.4140793114048571E-3</v>
      </c>
    </row>
    <row r="113" spans="1:34" ht="15" customHeight="1" x14ac:dyDescent="0.25">
      <c r="A113" s="5">
        <v>112</v>
      </c>
      <c r="B113" s="9" t="s">
        <v>119</v>
      </c>
      <c r="C113" s="10">
        <v>489359</v>
      </c>
      <c r="D113" s="10">
        <v>495448</v>
      </c>
      <c r="E113" s="10">
        <v>500966</v>
      </c>
      <c r="F113" s="10">
        <v>506179</v>
      </c>
      <c r="G113" s="10">
        <v>509528</v>
      </c>
      <c r="H113" s="10">
        <v>511498</v>
      </c>
      <c r="I113" s="10">
        <v>512073</v>
      </c>
      <c r="J113" s="10">
        <v>513791</v>
      </c>
      <c r="K113" s="10">
        <v>516026</v>
      </c>
      <c r="L113" s="10">
        <v>516826</v>
      </c>
      <c r="M113" s="10">
        <v>514152</v>
      </c>
      <c r="N113" s="10">
        <v>517298</v>
      </c>
      <c r="O113" s="10">
        <v>519869</v>
      </c>
      <c r="P113" s="10">
        <v>523216</v>
      </c>
      <c r="Q113" s="10">
        <v>528215</v>
      </c>
      <c r="R113" s="10">
        <v>531036</v>
      </c>
      <c r="S113" s="10">
        <v>535180</v>
      </c>
      <c r="T113" s="10">
        <v>539171</v>
      </c>
      <c r="U113" s="10">
        <v>543752</v>
      </c>
      <c r="V113" s="10">
        <v>548527</v>
      </c>
      <c r="W113" s="10">
        <v>552591</v>
      </c>
      <c r="X113" s="10">
        <v>558391</v>
      </c>
      <c r="Y113" s="10">
        <v>564331</v>
      </c>
      <c r="Z113" s="10">
        <v>569060</v>
      </c>
      <c r="AA113" s="10">
        <v>573465</v>
      </c>
      <c r="AB113" s="10">
        <v>577635</v>
      </c>
      <c r="AC113" s="8">
        <f t="shared" si="6"/>
        <v>0.18039108302902368</v>
      </c>
      <c r="AD113" s="8">
        <f t="shared" si="7"/>
        <v>6.6558849981266377E-3</v>
      </c>
      <c r="AE113" s="8">
        <f t="shared" si="8"/>
        <v>8.4467104158951756E-3</v>
      </c>
      <c r="AF113" s="8">
        <f t="shared" si="9"/>
        <v>8.9042199223303697E-3</v>
      </c>
      <c r="AG113" s="8">
        <f t="shared" si="10"/>
        <v>7.7973161425688442E-3</v>
      </c>
      <c r="AH113" s="8">
        <f t="shared" si="11"/>
        <v>7.2715858857994821E-3</v>
      </c>
    </row>
    <row r="114" spans="1:34" ht="15" customHeight="1" x14ac:dyDescent="0.25">
      <c r="A114" s="5">
        <v>113</v>
      </c>
      <c r="B114" s="6" t="s">
        <v>120</v>
      </c>
      <c r="C114" s="7">
        <v>972653</v>
      </c>
      <c r="D114" s="7">
        <v>988989</v>
      </c>
      <c r="E114" s="7">
        <v>1001874</v>
      </c>
      <c r="F114" s="7">
        <v>1016377</v>
      </c>
      <c r="G114" s="7">
        <v>1030597</v>
      </c>
      <c r="H114" s="7">
        <v>1044845</v>
      </c>
      <c r="I114" s="7">
        <v>1072748</v>
      </c>
      <c r="J114" s="7">
        <v>1092594</v>
      </c>
      <c r="K114" s="7">
        <v>1111600</v>
      </c>
      <c r="L114" s="7">
        <v>1130293</v>
      </c>
      <c r="M114" s="7">
        <v>1091991</v>
      </c>
      <c r="N114" s="7">
        <v>1109361</v>
      </c>
      <c r="O114" s="7">
        <v>1128387</v>
      </c>
      <c r="P114" s="7">
        <v>1146723</v>
      </c>
      <c r="Q114" s="7">
        <v>1160190</v>
      </c>
      <c r="R114" s="7">
        <v>1175713</v>
      </c>
      <c r="S114" s="7">
        <v>1197715</v>
      </c>
      <c r="T114" s="7">
        <v>1219054</v>
      </c>
      <c r="U114" s="7">
        <v>1235156</v>
      </c>
      <c r="V114" s="7">
        <v>1248927</v>
      </c>
      <c r="W114" s="7">
        <v>1260358</v>
      </c>
      <c r="X114" s="7">
        <v>1263430</v>
      </c>
      <c r="Y114" s="7">
        <v>1274775</v>
      </c>
      <c r="Z114" s="7">
        <v>1287775</v>
      </c>
      <c r="AA114" s="7">
        <v>1302282</v>
      </c>
      <c r="AB114" s="7">
        <v>1308377</v>
      </c>
      <c r="AC114" s="8">
        <f t="shared" si="6"/>
        <v>0.34516317741270525</v>
      </c>
      <c r="AD114" s="8">
        <f t="shared" si="7"/>
        <v>1.1931229065836435E-2</v>
      </c>
      <c r="AE114" s="8">
        <f t="shared" si="8"/>
        <v>1.0748622383572659E-2</v>
      </c>
      <c r="AF114" s="8">
        <f t="shared" si="9"/>
        <v>7.5063585582744174E-3</v>
      </c>
      <c r="AG114" s="8">
        <f t="shared" si="10"/>
        <v>8.7102975750223965E-3</v>
      </c>
      <c r="AH114" s="8">
        <f t="shared" si="11"/>
        <v>4.680245906800524E-3</v>
      </c>
    </row>
    <row r="115" spans="1:34" ht="15" customHeight="1" x14ac:dyDescent="0.25">
      <c r="A115" s="5">
        <v>114</v>
      </c>
      <c r="B115" s="9" t="s">
        <v>121</v>
      </c>
      <c r="C115" s="10">
        <v>117488</v>
      </c>
      <c r="D115" s="10">
        <v>119287</v>
      </c>
      <c r="E115" s="10">
        <v>122131</v>
      </c>
      <c r="F115" s="10">
        <v>124510</v>
      </c>
      <c r="G115" s="10">
        <v>127095</v>
      </c>
      <c r="H115" s="10">
        <v>129457</v>
      </c>
      <c r="I115" s="10">
        <v>133651</v>
      </c>
      <c r="J115" s="10">
        <v>138289</v>
      </c>
      <c r="K115" s="10">
        <v>141905</v>
      </c>
      <c r="L115" s="10">
        <v>146093</v>
      </c>
      <c r="M115" s="10">
        <v>146274</v>
      </c>
      <c r="N115" s="10">
        <v>147243</v>
      </c>
      <c r="O115" s="10">
        <v>147429</v>
      </c>
      <c r="P115" s="10">
        <v>147349</v>
      </c>
      <c r="Q115" s="10">
        <v>147346</v>
      </c>
      <c r="R115" s="10">
        <v>148320</v>
      </c>
      <c r="S115" s="10">
        <v>150073</v>
      </c>
      <c r="T115" s="10">
        <v>151657</v>
      </c>
      <c r="U115" s="10">
        <v>153592</v>
      </c>
      <c r="V115" s="10">
        <v>154836</v>
      </c>
      <c r="W115" s="10">
        <v>156007</v>
      </c>
      <c r="X115" s="10">
        <v>157516</v>
      </c>
      <c r="Y115" s="10">
        <v>158634</v>
      </c>
      <c r="Z115" s="10">
        <v>159794</v>
      </c>
      <c r="AA115" s="10">
        <v>161400</v>
      </c>
      <c r="AB115" s="10">
        <v>162845</v>
      </c>
      <c r="AC115" s="8">
        <f t="shared" si="6"/>
        <v>0.38605644831812613</v>
      </c>
      <c r="AD115" s="8">
        <f t="shared" si="7"/>
        <v>1.3144139722727211E-2</v>
      </c>
      <c r="AE115" s="8">
        <f t="shared" si="8"/>
        <v>9.3864516306003676E-3</v>
      </c>
      <c r="AF115" s="8">
        <f t="shared" si="9"/>
        <v>8.6165001874267677E-3</v>
      </c>
      <c r="AG115" s="8">
        <f t="shared" si="10"/>
        <v>8.7712997558742067E-3</v>
      </c>
      <c r="AH115" s="8">
        <f t="shared" si="11"/>
        <v>8.9529120198265175E-3</v>
      </c>
    </row>
    <row r="116" spans="1:34" ht="15" customHeight="1" x14ac:dyDescent="0.25">
      <c r="A116" s="5">
        <v>115</v>
      </c>
      <c r="B116" s="6" t="s">
        <v>122</v>
      </c>
      <c r="C116" s="7">
        <v>103845</v>
      </c>
      <c r="D116" s="7">
        <v>104148</v>
      </c>
      <c r="E116" s="7">
        <v>104873</v>
      </c>
      <c r="F116" s="7">
        <v>105786</v>
      </c>
      <c r="G116" s="7">
        <v>106324</v>
      </c>
      <c r="H116" s="7">
        <v>106560</v>
      </c>
      <c r="I116" s="7">
        <v>106971</v>
      </c>
      <c r="J116" s="7">
        <v>106695</v>
      </c>
      <c r="K116" s="7">
        <v>107061</v>
      </c>
      <c r="L116" s="7">
        <v>106539</v>
      </c>
      <c r="M116" s="7">
        <v>107775</v>
      </c>
      <c r="N116" s="7">
        <v>107774</v>
      </c>
      <c r="O116" s="7">
        <v>108087</v>
      </c>
      <c r="P116" s="7">
        <v>108090</v>
      </c>
      <c r="Q116" s="7">
        <v>108487</v>
      </c>
      <c r="R116" s="7">
        <v>108518</v>
      </c>
      <c r="S116" s="7">
        <v>108971</v>
      </c>
      <c r="T116" s="7">
        <v>109342</v>
      </c>
      <c r="U116" s="7">
        <v>110075</v>
      </c>
      <c r="V116" s="7">
        <v>110702</v>
      </c>
      <c r="W116" s="7">
        <v>111181</v>
      </c>
      <c r="X116" s="7">
        <v>112760</v>
      </c>
      <c r="Y116" s="7">
        <v>113437</v>
      </c>
      <c r="Z116" s="7">
        <v>114587</v>
      </c>
      <c r="AA116" s="7">
        <v>115600</v>
      </c>
      <c r="AB116" s="7">
        <v>116487</v>
      </c>
      <c r="AC116" s="8">
        <f t="shared" si="6"/>
        <v>0.12173913043478261</v>
      </c>
      <c r="AD116" s="8">
        <f t="shared" si="7"/>
        <v>4.6057852128353893E-3</v>
      </c>
      <c r="AE116" s="8">
        <f t="shared" si="8"/>
        <v>7.1115297736610295E-3</v>
      </c>
      <c r="AF116" s="8">
        <f t="shared" si="9"/>
        <v>9.3676392088621885E-3</v>
      </c>
      <c r="AG116" s="8">
        <f t="shared" si="10"/>
        <v>8.883244584859451E-3</v>
      </c>
      <c r="AH116" s="8">
        <f t="shared" si="11"/>
        <v>7.6730103806228371E-3</v>
      </c>
    </row>
    <row r="117" spans="1:34" ht="15" customHeight="1" x14ac:dyDescent="0.25">
      <c r="A117" s="5">
        <v>116</v>
      </c>
      <c r="B117" s="9" t="s">
        <v>123</v>
      </c>
      <c r="C117" s="10">
        <v>143006</v>
      </c>
      <c r="D117" s="10">
        <v>142234</v>
      </c>
      <c r="E117" s="10">
        <v>141466</v>
      </c>
      <c r="F117" s="10">
        <v>141263</v>
      </c>
      <c r="G117" s="10">
        <v>141630</v>
      </c>
      <c r="H117" s="10">
        <v>141836</v>
      </c>
      <c r="I117" s="10">
        <v>142454</v>
      </c>
      <c r="J117" s="10">
        <v>143128</v>
      </c>
      <c r="K117" s="10">
        <v>143826</v>
      </c>
      <c r="L117" s="10">
        <v>144238</v>
      </c>
      <c r="M117" s="10">
        <v>147316</v>
      </c>
      <c r="N117" s="10">
        <v>147418</v>
      </c>
      <c r="O117" s="10">
        <v>147729</v>
      </c>
      <c r="P117" s="10">
        <v>147954</v>
      </c>
      <c r="Q117" s="10">
        <v>148411</v>
      </c>
      <c r="R117" s="10">
        <v>148048</v>
      </c>
      <c r="S117" s="10">
        <v>148297</v>
      </c>
      <c r="T117" s="10">
        <v>148883</v>
      </c>
      <c r="U117" s="10">
        <v>149408</v>
      </c>
      <c r="V117" s="10">
        <v>150182</v>
      </c>
      <c r="W117" s="10">
        <v>151338</v>
      </c>
      <c r="X117" s="10">
        <v>152528</v>
      </c>
      <c r="Y117" s="10">
        <v>153964</v>
      </c>
      <c r="Z117" s="10">
        <v>155253</v>
      </c>
      <c r="AA117" s="10">
        <v>156371</v>
      </c>
      <c r="AB117" s="10">
        <v>156609</v>
      </c>
      <c r="AC117" s="8">
        <f t="shared" si="6"/>
        <v>9.5121882997916171E-2</v>
      </c>
      <c r="AD117" s="8">
        <f t="shared" si="7"/>
        <v>3.6412398951124469E-3</v>
      </c>
      <c r="AE117" s="8">
        <f t="shared" si="8"/>
        <v>5.6374014457651889E-3</v>
      </c>
      <c r="AF117" s="8">
        <f t="shared" si="9"/>
        <v>6.8707978203783604E-3</v>
      </c>
      <c r="AG117" s="8">
        <f t="shared" si="10"/>
        <v>5.6939641126096951E-3</v>
      </c>
      <c r="AH117" s="8">
        <f t="shared" si="11"/>
        <v>1.5220213466691395E-3</v>
      </c>
    </row>
    <row r="118" spans="1:34" ht="15" customHeight="1" x14ac:dyDescent="0.25">
      <c r="A118" s="5">
        <v>117</v>
      </c>
      <c r="B118" s="6" t="s">
        <v>124</v>
      </c>
      <c r="C118" s="7">
        <v>181989</v>
      </c>
      <c r="D118" s="7">
        <v>182085</v>
      </c>
      <c r="E118" s="7">
        <v>183736</v>
      </c>
      <c r="F118" s="7">
        <v>186119</v>
      </c>
      <c r="G118" s="7">
        <v>187178</v>
      </c>
      <c r="H118" s="7">
        <v>188888</v>
      </c>
      <c r="I118" s="7">
        <v>191544</v>
      </c>
      <c r="J118" s="7">
        <v>193357</v>
      </c>
      <c r="K118" s="7">
        <v>195783</v>
      </c>
      <c r="L118" s="7">
        <v>197381</v>
      </c>
      <c r="M118" s="7">
        <v>199088</v>
      </c>
      <c r="N118" s="7">
        <v>199951</v>
      </c>
      <c r="O118" s="7">
        <v>201155</v>
      </c>
      <c r="P118" s="7">
        <v>201451</v>
      </c>
      <c r="Q118" s="7">
        <v>201302</v>
      </c>
      <c r="R118" s="7">
        <v>201923</v>
      </c>
      <c r="S118" s="7">
        <v>203406</v>
      </c>
      <c r="T118" s="7">
        <v>204258</v>
      </c>
      <c r="U118" s="7">
        <v>205638</v>
      </c>
      <c r="V118" s="7">
        <v>206570</v>
      </c>
      <c r="W118" s="7">
        <v>207475</v>
      </c>
      <c r="X118" s="7">
        <v>207206</v>
      </c>
      <c r="Y118" s="7">
        <v>210408</v>
      </c>
      <c r="Z118" s="7">
        <v>213324</v>
      </c>
      <c r="AA118" s="7">
        <v>214867</v>
      </c>
      <c r="AB118" s="7">
        <v>216416</v>
      </c>
      <c r="AC118" s="8">
        <f t="shared" si="6"/>
        <v>0.18917077405777272</v>
      </c>
      <c r="AD118" s="8">
        <f t="shared" si="7"/>
        <v>6.954319177672641E-3</v>
      </c>
      <c r="AE118" s="8">
        <f t="shared" si="8"/>
        <v>6.9556836520179299E-3</v>
      </c>
      <c r="AF118" s="8">
        <f t="shared" si="9"/>
        <v>8.4740292099190206E-3</v>
      </c>
      <c r="AG118" s="8">
        <f t="shared" si="10"/>
        <v>9.4288334739796031E-3</v>
      </c>
      <c r="AH118" s="8">
        <f t="shared" si="11"/>
        <v>7.2091107522327764E-3</v>
      </c>
    </row>
    <row r="119" spans="1:34" ht="15" customHeight="1" x14ac:dyDescent="0.25">
      <c r="A119" s="5">
        <v>118</v>
      </c>
      <c r="B119" s="9" t="s">
        <v>125</v>
      </c>
      <c r="C119" s="10">
        <v>769117</v>
      </c>
      <c r="D119" s="10">
        <v>775380</v>
      </c>
      <c r="E119" s="10">
        <v>782384</v>
      </c>
      <c r="F119" s="10">
        <v>790535</v>
      </c>
      <c r="G119" s="10">
        <v>800459</v>
      </c>
      <c r="H119" s="10">
        <v>810493</v>
      </c>
      <c r="I119" s="10">
        <v>820051</v>
      </c>
      <c r="J119" s="10">
        <v>829183</v>
      </c>
      <c r="K119" s="10">
        <v>839265</v>
      </c>
      <c r="L119" s="10">
        <v>849517</v>
      </c>
      <c r="M119" s="10">
        <v>868063</v>
      </c>
      <c r="N119" s="10">
        <v>877958</v>
      </c>
      <c r="O119" s="10">
        <v>888027</v>
      </c>
      <c r="P119" s="10">
        <v>898856</v>
      </c>
      <c r="Q119" s="10">
        <v>909835</v>
      </c>
      <c r="R119" s="10">
        <v>921119</v>
      </c>
      <c r="S119" s="10">
        <v>932855</v>
      </c>
      <c r="T119" s="10">
        <v>942990</v>
      </c>
      <c r="U119" s="10">
        <v>953125</v>
      </c>
      <c r="V119" s="10">
        <v>962010</v>
      </c>
      <c r="W119" s="10">
        <v>969154</v>
      </c>
      <c r="X119" s="10">
        <v>973018</v>
      </c>
      <c r="Y119" s="10">
        <v>978383</v>
      </c>
      <c r="Z119" s="10">
        <v>988504</v>
      </c>
      <c r="AA119" s="10">
        <v>1000266</v>
      </c>
      <c r="AB119" s="10">
        <v>1009836</v>
      </c>
      <c r="AC119" s="8">
        <f t="shared" si="6"/>
        <v>0.3129809898884045</v>
      </c>
      <c r="AD119" s="8">
        <f t="shared" si="7"/>
        <v>1.0951538507645964E-2</v>
      </c>
      <c r="AE119" s="8">
        <f t="shared" si="8"/>
        <v>9.2378060741633572E-3</v>
      </c>
      <c r="AF119" s="8">
        <f t="shared" si="9"/>
        <v>8.2578483624164978E-3</v>
      </c>
      <c r="AG119" s="8">
        <f t="shared" si="10"/>
        <v>1.0603156402083647E-2</v>
      </c>
      <c r="AH119" s="8">
        <f t="shared" si="11"/>
        <v>9.5674550569548496E-3</v>
      </c>
    </row>
    <row r="120" spans="1:34" ht="15" customHeight="1" x14ac:dyDescent="0.25">
      <c r="A120" s="5">
        <v>119</v>
      </c>
      <c r="B120" s="6" t="s">
        <v>126</v>
      </c>
      <c r="C120" s="7">
        <v>3052379</v>
      </c>
      <c r="D120" s="7">
        <v>3094380</v>
      </c>
      <c r="E120" s="7">
        <v>3121895</v>
      </c>
      <c r="F120" s="7">
        <v>3138938</v>
      </c>
      <c r="G120" s="7">
        <v>3163703</v>
      </c>
      <c r="H120" s="7">
        <v>3202388</v>
      </c>
      <c r="I120" s="7">
        <v>3259945</v>
      </c>
      <c r="J120" s="7">
        <v>3307360</v>
      </c>
      <c r="K120" s="7">
        <v>3356637</v>
      </c>
      <c r="L120" s="7">
        <v>3407848</v>
      </c>
      <c r="M120" s="7">
        <v>3449548</v>
      </c>
      <c r="N120" s="7">
        <v>3505338</v>
      </c>
      <c r="O120" s="7">
        <v>3561452</v>
      </c>
      <c r="P120" s="7">
        <v>3616100</v>
      </c>
      <c r="Q120" s="7">
        <v>3680038</v>
      </c>
      <c r="R120" s="7">
        <v>3745754</v>
      </c>
      <c r="S120" s="7">
        <v>3824567</v>
      </c>
      <c r="T120" s="7">
        <v>3894392</v>
      </c>
      <c r="U120" s="7">
        <v>3943900</v>
      </c>
      <c r="V120" s="7">
        <v>3984908</v>
      </c>
      <c r="W120" s="7">
        <v>4027814</v>
      </c>
      <c r="X120" s="7">
        <v>4017597</v>
      </c>
      <c r="Y120" s="7">
        <v>4034138</v>
      </c>
      <c r="Z120" s="7">
        <v>4062857</v>
      </c>
      <c r="AA120" s="7">
        <v>4118815</v>
      </c>
      <c r="AB120" s="7">
        <v>4161883</v>
      </c>
      <c r="AC120" s="8">
        <f t="shared" si="6"/>
        <v>0.3634882824184022</v>
      </c>
      <c r="AD120" s="8">
        <f t="shared" si="7"/>
        <v>1.247907506300594E-2</v>
      </c>
      <c r="AE120" s="8">
        <f t="shared" si="8"/>
        <v>1.0590151297964256E-2</v>
      </c>
      <c r="AF120" s="8">
        <f t="shared" si="9"/>
        <v>6.5702538519833986E-3</v>
      </c>
      <c r="AG120" s="8">
        <f t="shared" si="10"/>
        <v>1.0445836744594761E-2</v>
      </c>
      <c r="AH120" s="8">
        <f t="shared" si="11"/>
        <v>1.0456405543827534E-2</v>
      </c>
    </row>
    <row r="121" spans="1:34" ht="15" customHeight="1" x14ac:dyDescent="0.25">
      <c r="A121" s="5">
        <v>120</v>
      </c>
      <c r="B121" s="9" t="s">
        <v>127</v>
      </c>
      <c r="C121" s="10">
        <v>2147948</v>
      </c>
      <c r="D121" s="10">
        <v>2144528</v>
      </c>
      <c r="E121" s="10">
        <v>2140552</v>
      </c>
      <c r="F121" s="10">
        <v>2136026</v>
      </c>
      <c r="G121" s="10">
        <v>2128958</v>
      </c>
      <c r="H121" s="10">
        <v>2118249</v>
      </c>
      <c r="I121" s="10">
        <v>2106336</v>
      </c>
      <c r="J121" s="10">
        <v>2099185</v>
      </c>
      <c r="K121" s="10">
        <v>2094051</v>
      </c>
      <c r="L121" s="10">
        <v>2091286</v>
      </c>
      <c r="M121" s="10">
        <v>2076521</v>
      </c>
      <c r="N121" s="10">
        <v>2074352</v>
      </c>
      <c r="O121" s="10">
        <v>2074460</v>
      </c>
      <c r="P121" s="10">
        <v>2081096</v>
      </c>
      <c r="Q121" s="10">
        <v>2085620</v>
      </c>
      <c r="R121" s="10">
        <v>2086587</v>
      </c>
      <c r="S121" s="10">
        <v>2087581</v>
      </c>
      <c r="T121" s="10">
        <v>2088066</v>
      </c>
      <c r="U121" s="10">
        <v>2088449</v>
      </c>
      <c r="V121" s="10">
        <v>2087829</v>
      </c>
      <c r="W121" s="10">
        <v>126390</v>
      </c>
      <c r="X121" s="10">
        <v>127487</v>
      </c>
      <c r="Y121" s="10">
        <v>128566</v>
      </c>
      <c r="Z121" s="10">
        <v>130260</v>
      </c>
      <c r="AA121" s="10">
        <v>132522</v>
      </c>
      <c r="AB121" s="10">
        <v>134057</v>
      </c>
      <c r="AC121" s="8">
        <f t="shared" si="6"/>
        <v>-0.93758834012741465</v>
      </c>
      <c r="AD121" s="8">
        <f t="shared" si="7"/>
        <v>-0.10502556607767233</v>
      </c>
      <c r="AE121" s="8">
        <f t="shared" si="8"/>
        <v>-0.24004950905291922</v>
      </c>
      <c r="AF121" s="8">
        <f t="shared" si="9"/>
        <v>1.184818379220709E-2</v>
      </c>
      <c r="AG121" s="8">
        <f t="shared" si="10"/>
        <v>1.4038524612159708E-2</v>
      </c>
      <c r="AH121" s="8">
        <f t="shared" si="11"/>
        <v>1.158298244819728E-2</v>
      </c>
    </row>
    <row r="122" spans="1:34" ht="15" customHeight="1" x14ac:dyDescent="0.25">
      <c r="A122" s="5">
        <v>121</v>
      </c>
      <c r="B122" s="6" t="s">
        <v>128</v>
      </c>
      <c r="C122" s="7">
        <v>208304</v>
      </c>
      <c r="D122" s="7">
        <v>212544</v>
      </c>
      <c r="E122" s="7">
        <v>216607</v>
      </c>
      <c r="F122" s="7">
        <v>220081</v>
      </c>
      <c r="G122" s="7">
        <v>223535</v>
      </c>
      <c r="H122" s="7">
        <v>227638</v>
      </c>
      <c r="I122" s="7">
        <v>233335</v>
      </c>
      <c r="J122" s="7">
        <v>238717</v>
      </c>
      <c r="K122" s="7">
        <v>245571</v>
      </c>
      <c r="L122" s="7">
        <v>250979</v>
      </c>
      <c r="M122" s="7">
        <v>253053</v>
      </c>
      <c r="N122" s="7">
        <v>256650</v>
      </c>
      <c r="O122" s="7">
        <v>258994</v>
      </c>
      <c r="P122" s="7">
        <v>262525</v>
      </c>
      <c r="Q122" s="7">
        <v>265790</v>
      </c>
      <c r="R122" s="7">
        <v>269063</v>
      </c>
      <c r="S122" s="7">
        <v>274884</v>
      </c>
      <c r="T122" s="7">
        <v>281481</v>
      </c>
      <c r="U122" s="7">
        <v>287067</v>
      </c>
      <c r="V122" s="7">
        <v>291225</v>
      </c>
      <c r="W122" s="7">
        <v>296013</v>
      </c>
      <c r="X122" s="7">
        <v>298313</v>
      </c>
      <c r="Y122" s="7">
        <v>298556</v>
      </c>
      <c r="Z122" s="7">
        <v>299197</v>
      </c>
      <c r="AA122" s="7">
        <v>302132</v>
      </c>
      <c r="AB122" s="7">
        <v>304261</v>
      </c>
      <c r="AC122" s="8">
        <f t="shared" si="6"/>
        <v>0.46065846071126815</v>
      </c>
      <c r="AD122" s="8">
        <f t="shared" si="7"/>
        <v>1.5270920251166498E-2</v>
      </c>
      <c r="AE122" s="8">
        <f t="shared" si="8"/>
        <v>1.2369915551430077E-2</v>
      </c>
      <c r="AF122" s="8">
        <f t="shared" si="9"/>
        <v>5.5116361679932169E-3</v>
      </c>
      <c r="AG122" s="8">
        <f t="shared" si="10"/>
        <v>6.3294017963744231E-3</v>
      </c>
      <c r="AH122" s="8">
        <f t="shared" si="11"/>
        <v>7.0465889081593475E-3</v>
      </c>
    </row>
    <row r="123" spans="1:34" ht="15" customHeight="1" x14ac:dyDescent="0.25">
      <c r="A123" s="5">
        <v>122</v>
      </c>
      <c r="B123" s="9" t="s">
        <v>129</v>
      </c>
      <c r="C123" s="10">
        <v>321372</v>
      </c>
      <c r="D123" s="10">
        <v>323975</v>
      </c>
      <c r="E123" s="10">
        <v>327044</v>
      </c>
      <c r="F123" s="10">
        <v>332429</v>
      </c>
      <c r="G123" s="10">
        <v>336783</v>
      </c>
      <c r="H123" s="10">
        <v>341471</v>
      </c>
      <c r="I123" s="10">
        <v>347359</v>
      </c>
      <c r="J123" s="10">
        <v>353548</v>
      </c>
      <c r="K123" s="10">
        <v>357171</v>
      </c>
      <c r="L123" s="10">
        <v>360013</v>
      </c>
      <c r="M123" s="10">
        <v>369227</v>
      </c>
      <c r="N123" s="10">
        <v>370671</v>
      </c>
      <c r="O123" s="10">
        <v>374230</v>
      </c>
      <c r="P123" s="10">
        <v>371685</v>
      </c>
      <c r="Q123" s="10">
        <v>373390</v>
      </c>
      <c r="R123" s="10">
        <v>375181</v>
      </c>
      <c r="S123" s="10">
        <v>375781</v>
      </c>
      <c r="T123" s="10">
        <v>379763</v>
      </c>
      <c r="U123" s="10">
        <v>380439</v>
      </c>
      <c r="V123" s="10">
        <v>382825</v>
      </c>
      <c r="W123" s="10">
        <v>385672</v>
      </c>
      <c r="X123" s="10">
        <v>388437</v>
      </c>
      <c r="Y123" s="10">
        <v>391618</v>
      </c>
      <c r="Z123" s="10">
        <v>394551</v>
      </c>
      <c r="AA123" s="10">
        <v>396048</v>
      </c>
      <c r="AB123" s="10">
        <v>397442</v>
      </c>
      <c r="AC123" s="8">
        <f t="shared" si="6"/>
        <v>0.23670388210547277</v>
      </c>
      <c r="AD123" s="8">
        <f t="shared" si="7"/>
        <v>8.534197626459461E-3</v>
      </c>
      <c r="AE123" s="8">
        <f t="shared" si="8"/>
        <v>5.7806875933319457E-3</v>
      </c>
      <c r="AF123" s="8">
        <f t="shared" si="9"/>
        <v>6.0304592866975426E-3</v>
      </c>
      <c r="AG123" s="8">
        <f t="shared" si="10"/>
        <v>4.9328387959279851E-3</v>
      </c>
      <c r="AH123" s="8">
        <f t="shared" si="11"/>
        <v>3.5197753807619278E-3</v>
      </c>
    </row>
    <row r="124" spans="1:34" ht="15" customHeight="1" x14ac:dyDescent="0.25">
      <c r="A124" s="5">
        <v>123</v>
      </c>
      <c r="B124" s="6" t="s">
        <v>130</v>
      </c>
      <c r="C124" s="7">
        <v>1531156</v>
      </c>
      <c r="D124" s="7">
        <v>1556076</v>
      </c>
      <c r="E124" s="7">
        <v>1578239</v>
      </c>
      <c r="F124" s="7">
        <v>1600165</v>
      </c>
      <c r="G124" s="7">
        <v>1622935</v>
      </c>
      <c r="H124" s="7">
        <v>1645027</v>
      </c>
      <c r="I124" s="7">
        <v>1671898</v>
      </c>
      <c r="J124" s="7">
        <v>1697656</v>
      </c>
      <c r="K124" s="7">
        <v>1720796</v>
      </c>
      <c r="L124" s="7">
        <v>1743658</v>
      </c>
      <c r="M124" s="7">
        <v>1893246</v>
      </c>
      <c r="N124" s="7">
        <v>1913815</v>
      </c>
      <c r="O124" s="7">
        <v>1935274</v>
      </c>
      <c r="P124" s="7">
        <v>1961701</v>
      </c>
      <c r="Q124" s="7">
        <v>1981563</v>
      </c>
      <c r="R124" s="7">
        <v>1999191</v>
      </c>
      <c r="S124" s="7">
        <v>2022451</v>
      </c>
      <c r="T124" s="7">
        <v>2045925</v>
      </c>
      <c r="U124" s="7">
        <v>2072764</v>
      </c>
      <c r="V124" s="7">
        <v>2094960</v>
      </c>
      <c r="W124" s="7">
        <v>2092783</v>
      </c>
      <c r="X124" s="7">
        <v>2106709</v>
      </c>
      <c r="Y124" s="7">
        <v>2126489</v>
      </c>
      <c r="Z124" s="7">
        <v>2152012</v>
      </c>
      <c r="AA124" s="7">
        <v>2183424</v>
      </c>
      <c r="AB124" s="7">
        <v>2205695</v>
      </c>
      <c r="AC124" s="8">
        <f t="shared" si="6"/>
        <v>0.44054230920951232</v>
      </c>
      <c r="AD124" s="8">
        <f t="shared" si="7"/>
        <v>1.4707897998345043E-2</v>
      </c>
      <c r="AE124" s="8">
        <f t="shared" si="8"/>
        <v>9.8784785279688592E-3</v>
      </c>
      <c r="AF124" s="8">
        <f t="shared" si="9"/>
        <v>1.0564998160322192E-2</v>
      </c>
      <c r="AG124" s="8">
        <f t="shared" si="10"/>
        <v>1.2264732161018088E-2</v>
      </c>
      <c r="AH124" s="8">
        <f t="shared" si="11"/>
        <v>1.0200034441317857E-2</v>
      </c>
    </row>
    <row r="125" spans="1:34" ht="15" customHeight="1" x14ac:dyDescent="0.25">
      <c r="A125" s="5">
        <v>124</v>
      </c>
      <c r="B125" s="6" t="s">
        <v>131</v>
      </c>
      <c r="C125" s="7">
        <v>80127</v>
      </c>
      <c r="D125" s="7">
        <v>80057</v>
      </c>
      <c r="E125" s="7">
        <v>81612</v>
      </c>
      <c r="F125" s="7">
        <v>81453</v>
      </c>
      <c r="G125" s="7">
        <v>81897</v>
      </c>
      <c r="H125" s="7">
        <v>81757</v>
      </c>
      <c r="I125" s="7">
        <v>83476</v>
      </c>
      <c r="J125" s="7">
        <v>85232</v>
      </c>
      <c r="K125" s="7">
        <v>86219</v>
      </c>
      <c r="L125" s="7">
        <v>87214</v>
      </c>
      <c r="M125" s="7">
        <v>115953</v>
      </c>
      <c r="N125" s="7">
        <v>117558</v>
      </c>
      <c r="O125" s="7">
        <v>118375</v>
      </c>
      <c r="P125" s="7">
        <v>120509</v>
      </c>
      <c r="Q125" s="7">
        <v>122558</v>
      </c>
      <c r="R125" s="7">
        <v>123658</v>
      </c>
      <c r="S125" s="7">
        <v>123978</v>
      </c>
      <c r="T125" s="7">
        <v>124449</v>
      </c>
      <c r="U125" s="7">
        <v>123806</v>
      </c>
      <c r="V125" s="7">
        <v>124565</v>
      </c>
      <c r="W125" s="7">
        <v>125363</v>
      </c>
      <c r="X125" s="7">
        <v>126451</v>
      </c>
      <c r="Y125" s="7">
        <v>126431</v>
      </c>
      <c r="Z125" s="7">
        <v>127602</v>
      </c>
      <c r="AA125" s="7">
        <v>128145</v>
      </c>
      <c r="AB125" s="7">
        <v>128090</v>
      </c>
      <c r="AC125" s="8">
        <f t="shared" si="6"/>
        <v>0.59858724275213104</v>
      </c>
      <c r="AD125" s="8">
        <f t="shared" si="7"/>
        <v>1.894197611960835E-2</v>
      </c>
      <c r="AE125" s="8">
        <f t="shared" si="8"/>
        <v>3.527552341720197E-3</v>
      </c>
      <c r="AF125" s="8">
        <f t="shared" si="9"/>
        <v>4.3131977772754571E-3</v>
      </c>
      <c r="AG125" s="8">
        <f t="shared" si="10"/>
        <v>4.3549342966644478E-3</v>
      </c>
      <c r="AH125" s="8">
        <f t="shared" si="11"/>
        <v>-4.2920129540754612E-4</v>
      </c>
    </row>
    <row r="126" spans="1:34" ht="15" customHeight="1" x14ac:dyDescent="0.25">
      <c r="A126" s="5">
        <v>125</v>
      </c>
      <c r="B126" s="9" t="s">
        <v>132</v>
      </c>
      <c r="C126" s="10">
        <v>540111</v>
      </c>
      <c r="D126" s="10">
        <v>556604</v>
      </c>
      <c r="E126" s="10">
        <v>566091</v>
      </c>
      <c r="F126" s="10">
        <v>572399</v>
      </c>
      <c r="G126" s="10">
        <v>579810</v>
      </c>
      <c r="H126" s="10">
        <v>588385</v>
      </c>
      <c r="I126" s="10">
        <v>601150</v>
      </c>
      <c r="J126" s="10">
        <v>607267</v>
      </c>
      <c r="K126" s="10">
        <v>616975</v>
      </c>
      <c r="L126" s="10">
        <v>626227</v>
      </c>
      <c r="M126" s="10">
        <v>650626</v>
      </c>
      <c r="N126" s="10">
        <v>661076</v>
      </c>
      <c r="O126" s="10">
        <v>669939</v>
      </c>
      <c r="P126" s="10">
        <v>679391</v>
      </c>
      <c r="Q126" s="10">
        <v>687526</v>
      </c>
      <c r="R126" s="10">
        <v>698874</v>
      </c>
      <c r="S126" s="10">
        <v>714386</v>
      </c>
      <c r="T126" s="10">
        <v>727427</v>
      </c>
      <c r="U126" s="10">
        <v>740039</v>
      </c>
      <c r="V126" s="10">
        <v>749730</v>
      </c>
      <c r="W126" s="10">
        <v>758467</v>
      </c>
      <c r="X126" s="10">
        <v>763359</v>
      </c>
      <c r="Y126" s="10">
        <v>766673</v>
      </c>
      <c r="Z126" s="10">
        <v>770497</v>
      </c>
      <c r="AA126" s="10">
        <v>777099</v>
      </c>
      <c r="AB126" s="10">
        <v>781796</v>
      </c>
      <c r="AC126" s="8">
        <f t="shared" si="6"/>
        <v>0.4474728342877668</v>
      </c>
      <c r="AD126" s="8">
        <f t="shared" si="7"/>
        <v>1.4902720996891938E-2</v>
      </c>
      <c r="AE126" s="8">
        <f t="shared" si="8"/>
        <v>1.127543068537773E-2</v>
      </c>
      <c r="AF126" s="8">
        <f t="shared" si="9"/>
        <v>6.0773015228372529E-3</v>
      </c>
      <c r="AG126" s="8">
        <f t="shared" si="10"/>
        <v>6.5323979346498806E-3</v>
      </c>
      <c r="AH126" s="8">
        <f t="shared" si="11"/>
        <v>6.0442749250738965E-3</v>
      </c>
    </row>
    <row r="127" spans="1:34" ht="15" customHeight="1" x14ac:dyDescent="0.25">
      <c r="A127" s="5">
        <v>126</v>
      </c>
      <c r="B127" s="9" t="s">
        <v>133</v>
      </c>
      <c r="C127" s="10">
        <v>3277578</v>
      </c>
      <c r="D127" s="10">
        <v>3376256</v>
      </c>
      <c r="E127" s="10">
        <v>3483348</v>
      </c>
      <c r="F127" s="10">
        <v>3611625</v>
      </c>
      <c r="G127" s="10">
        <v>3745320</v>
      </c>
      <c r="H127" s="10">
        <v>3861335</v>
      </c>
      <c r="I127" s="10">
        <v>3968504</v>
      </c>
      <c r="J127" s="10">
        <v>4048913</v>
      </c>
      <c r="K127" s="10">
        <v>4092831</v>
      </c>
      <c r="L127" s="10">
        <v>4143113</v>
      </c>
      <c r="M127" s="10">
        <v>4240540</v>
      </c>
      <c r="N127" s="10">
        <v>4285291</v>
      </c>
      <c r="O127" s="10">
        <v>4317368</v>
      </c>
      <c r="P127" s="10">
        <v>4344386</v>
      </c>
      <c r="Q127" s="10">
        <v>4382462</v>
      </c>
      <c r="R127" s="10">
        <v>4420560</v>
      </c>
      <c r="S127" s="10">
        <v>4463228</v>
      </c>
      <c r="T127" s="10">
        <v>4509806</v>
      </c>
      <c r="U127" s="10">
        <v>4548430</v>
      </c>
      <c r="V127" s="10">
        <v>4575112</v>
      </c>
      <c r="W127" s="10">
        <v>4607646</v>
      </c>
      <c r="X127" s="10">
        <v>4644896</v>
      </c>
      <c r="Y127" s="10">
        <v>4675606</v>
      </c>
      <c r="Z127" s="10">
        <v>4707448</v>
      </c>
      <c r="AA127" s="10">
        <v>4747876</v>
      </c>
      <c r="AB127" s="10">
        <v>4769007</v>
      </c>
      <c r="AC127" s="8">
        <f t="shared" si="6"/>
        <v>0.45503997158877685</v>
      </c>
      <c r="AD127" s="8">
        <f t="shared" si="7"/>
        <v>1.5114419675966051E-2</v>
      </c>
      <c r="AE127" s="8">
        <f t="shared" si="8"/>
        <v>7.6160277453944936E-3</v>
      </c>
      <c r="AF127" s="8">
        <f t="shared" si="9"/>
        <v>6.9079525084563276E-3</v>
      </c>
      <c r="AG127" s="8">
        <f t="shared" si="10"/>
        <v>6.6148914281629612E-3</v>
      </c>
      <c r="AH127" s="8">
        <f t="shared" si="11"/>
        <v>4.4506217095812949E-3</v>
      </c>
    </row>
    <row r="128" spans="1:34" ht="15" customHeight="1" x14ac:dyDescent="0.25">
      <c r="A128" s="5">
        <v>127</v>
      </c>
      <c r="B128" s="6" t="s">
        <v>134</v>
      </c>
      <c r="C128" s="7">
        <v>2194022</v>
      </c>
      <c r="D128" s="7">
        <v>2246785</v>
      </c>
      <c r="E128" s="7">
        <v>2276250</v>
      </c>
      <c r="F128" s="7">
        <v>2297441</v>
      </c>
      <c r="G128" s="7">
        <v>2321712</v>
      </c>
      <c r="H128" s="7">
        <v>2353518</v>
      </c>
      <c r="I128" s="7">
        <v>2399620</v>
      </c>
      <c r="J128" s="7">
        <v>2449476</v>
      </c>
      <c r="K128" s="7">
        <v>2500384</v>
      </c>
      <c r="L128" s="7">
        <v>2552195</v>
      </c>
      <c r="M128" s="7">
        <v>2554032</v>
      </c>
      <c r="N128" s="7">
        <v>2600467</v>
      </c>
      <c r="O128" s="7">
        <v>2645858</v>
      </c>
      <c r="P128" s="7">
        <v>2694188</v>
      </c>
      <c r="Q128" s="7">
        <v>2745645</v>
      </c>
      <c r="R128" s="7">
        <v>2802640</v>
      </c>
      <c r="S128" s="7">
        <v>2844505</v>
      </c>
      <c r="T128" s="7">
        <v>2877443</v>
      </c>
      <c r="U128" s="7">
        <v>2915538</v>
      </c>
      <c r="V128" s="7">
        <v>2944122</v>
      </c>
      <c r="W128" s="7">
        <v>2970099</v>
      </c>
      <c r="X128" s="7">
        <v>2978802</v>
      </c>
      <c r="Y128" s="7">
        <v>2994295</v>
      </c>
      <c r="Z128" s="7">
        <v>3031278</v>
      </c>
      <c r="AA128" s="7">
        <v>3081092</v>
      </c>
      <c r="AB128" s="7">
        <v>3092037</v>
      </c>
      <c r="AC128" s="8">
        <f t="shared" si="6"/>
        <v>0.40930081831449272</v>
      </c>
      <c r="AD128" s="8">
        <f t="shared" si="7"/>
        <v>1.3818351222079306E-2</v>
      </c>
      <c r="AE128" s="8">
        <f t="shared" si="8"/>
        <v>9.8752684982912342E-3</v>
      </c>
      <c r="AF128" s="8">
        <f t="shared" si="9"/>
        <v>8.0794261061649664E-3</v>
      </c>
      <c r="AG128" s="8">
        <f t="shared" si="10"/>
        <v>1.0764621232651095E-2</v>
      </c>
      <c r="AH128" s="8">
        <f t="shared" si="11"/>
        <v>3.5523119725084482E-3</v>
      </c>
    </row>
    <row r="129" spans="1:34" ht="15" customHeight="1" x14ac:dyDescent="0.25">
      <c r="A129" s="5">
        <v>128</v>
      </c>
      <c r="B129" s="9" t="s">
        <v>135</v>
      </c>
      <c r="C129" s="10">
        <v>93012</v>
      </c>
      <c r="D129" s="10">
        <v>93623</v>
      </c>
      <c r="E129" s="10">
        <v>94313</v>
      </c>
      <c r="F129" s="10">
        <v>94427</v>
      </c>
      <c r="G129" s="10">
        <v>95424</v>
      </c>
      <c r="H129" s="10">
        <v>96359</v>
      </c>
      <c r="I129" s="10">
        <v>98953</v>
      </c>
      <c r="J129" s="10">
        <v>100557</v>
      </c>
      <c r="K129" s="10">
        <v>101537</v>
      </c>
      <c r="L129" s="10">
        <v>101966</v>
      </c>
      <c r="M129" s="10">
        <v>102346</v>
      </c>
      <c r="N129" s="10">
        <v>102256</v>
      </c>
      <c r="O129" s="10">
        <v>101566</v>
      </c>
      <c r="P129" s="10">
        <v>101350</v>
      </c>
      <c r="Q129" s="10">
        <v>101618</v>
      </c>
      <c r="R129" s="10">
        <v>102793</v>
      </c>
      <c r="S129" s="10">
        <v>104476</v>
      </c>
      <c r="T129" s="10">
        <v>106471</v>
      </c>
      <c r="U129" s="10">
        <v>108298</v>
      </c>
      <c r="V129" s="10">
        <v>109969</v>
      </c>
      <c r="W129" s="10">
        <v>111014</v>
      </c>
      <c r="X129" s="10">
        <v>111703</v>
      </c>
      <c r="Y129" s="10">
        <v>112021</v>
      </c>
      <c r="Z129" s="10">
        <v>112866</v>
      </c>
      <c r="AA129" s="10">
        <v>113764</v>
      </c>
      <c r="AB129" s="10">
        <v>114885</v>
      </c>
      <c r="AC129" s="8">
        <f t="shared" si="6"/>
        <v>0.23516320474777447</v>
      </c>
      <c r="AD129" s="8">
        <f t="shared" si="7"/>
        <v>8.4839105451253172E-3</v>
      </c>
      <c r="AE129" s="8">
        <f t="shared" si="8"/>
        <v>1.1183510153025322E-2</v>
      </c>
      <c r="AF129" s="8">
        <f t="shared" si="9"/>
        <v>6.8786114252359365E-3</v>
      </c>
      <c r="AG129" s="8">
        <f t="shared" si="10"/>
        <v>8.4505978454547659E-3</v>
      </c>
      <c r="AH129" s="8">
        <f t="shared" si="11"/>
        <v>9.8537322878942367E-3</v>
      </c>
    </row>
    <row r="130" spans="1:34" ht="15" customHeight="1" x14ac:dyDescent="0.25">
      <c r="A130" s="5">
        <v>129</v>
      </c>
      <c r="B130" s="9" t="s">
        <v>136</v>
      </c>
      <c r="C130" s="10">
        <v>108135</v>
      </c>
      <c r="D130" s="10">
        <v>108785</v>
      </c>
      <c r="E130" s="10">
        <v>109215</v>
      </c>
      <c r="F130" s="10">
        <v>110156</v>
      </c>
      <c r="G130" s="10">
        <v>111367</v>
      </c>
      <c r="H130" s="10">
        <v>112539</v>
      </c>
      <c r="I130" s="10">
        <v>114618</v>
      </c>
      <c r="J130" s="10">
        <v>116264</v>
      </c>
      <c r="K130" s="10">
        <v>118135</v>
      </c>
      <c r="L130" s="10">
        <v>120139</v>
      </c>
      <c r="M130" s="10">
        <v>121234</v>
      </c>
      <c r="N130" s="10">
        <v>122731</v>
      </c>
      <c r="O130" s="10">
        <v>124072</v>
      </c>
      <c r="P130" s="10">
        <v>125519</v>
      </c>
      <c r="Q130" s="10">
        <v>126404</v>
      </c>
      <c r="R130" s="10">
        <v>127954</v>
      </c>
      <c r="S130" s="10">
        <v>129366</v>
      </c>
      <c r="T130" s="10">
        <v>130583</v>
      </c>
      <c r="U130" s="10">
        <v>132071</v>
      </c>
      <c r="V130" s="10">
        <v>133289</v>
      </c>
      <c r="W130" s="10">
        <v>134577</v>
      </c>
      <c r="X130" s="10">
        <v>134378</v>
      </c>
      <c r="Y130" s="10">
        <v>135232</v>
      </c>
      <c r="Z130" s="10">
        <v>136618</v>
      </c>
      <c r="AA130" s="10">
        <v>138696</v>
      </c>
      <c r="AB130" s="10">
        <v>139440</v>
      </c>
      <c r="AC130" s="8">
        <f t="shared" ref="AC130:AC193" si="12">IF(C130="","",IF(C130=0,"",(AB130-C130)/C130))</f>
        <v>0.28949923706478015</v>
      </c>
      <c r="AD130" s="8">
        <f t="shared" ref="AD130:AD193" si="13">IF(C130="","",IF(C130=0,"",(AB130/C130)^(1/25)-1))</f>
        <v>1.0222050013096728E-2</v>
      </c>
      <c r="AE130" s="8">
        <f t="shared" ref="AE130:AE193" si="14">IF(R130="","",IF(R130=0,"",(AB130/R130)^(1/10)-1))</f>
        <v>8.6334124736580087E-3</v>
      </c>
      <c r="AF130" s="8">
        <f t="shared" ref="AF130:AF193" si="15">IF(W130="","",IF(W130=0,"",(AB130/W130)^(1/5)-1))</f>
        <v>7.1248367848772975E-3</v>
      </c>
      <c r="AG130" s="8">
        <f t="shared" ref="AG130:AG193" si="16">IF(Y130="","",IF(Y130=0,"",(AB130/Y130)^(1/3)-1))</f>
        <v>1.0266536004596594E-2</v>
      </c>
      <c r="AH130" s="8">
        <f t="shared" ref="AH130:AH193" si="17">IF(AA130="","",IF(AA130=0,"",(AB130-AA130)/AA130))</f>
        <v>5.3642498702197615E-3</v>
      </c>
    </row>
    <row r="131" spans="1:34" ht="15" customHeight="1" x14ac:dyDescent="0.25">
      <c r="A131" s="5">
        <v>130</v>
      </c>
      <c r="B131" s="6" t="s">
        <v>137</v>
      </c>
      <c r="C131" s="7">
        <v>267955</v>
      </c>
      <c r="D131" s="7">
        <v>270981</v>
      </c>
      <c r="E131" s="7">
        <v>274541</v>
      </c>
      <c r="F131" s="7">
        <v>278417</v>
      </c>
      <c r="G131" s="7">
        <v>280763</v>
      </c>
      <c r="H131" s="7">
        <v>284161</v>
      </c>
      <c r="I131" s="7">
        <v>287388</v>
      </c>
      <c r="J131" s="7">
        <v>290809</v>
      </c>
      <c r="K131" s="7">
        <v>294665</v>
      </c>
      <c r="L131" s="7">
        <v>298012</v>
      </c>
      <c r="M131" s="7">
        <v>303044</v>
      </c>
      <c r="N131" s="7">
        <v>307019</v>
      </c>
      <c r="O131" s="7">
        <v>311045</v>
      </c>
      <c r="P131" s="7">
        <v>315137</v>
      </c>
      <c r="Q131" s="7">
        <v>320982</v>
      </c>
      <c r="R131" s="7">
        <v>324763</v>
      </c>
      <c r="S131" s="7">
        <v>329397</v>
      </c>
      <c r="T131" s="7">
        <v>333121</v>
      </c>
      <c r="U131" s="7">
        <v>335959</v>
      </c>
      <c r="V131" s="7">
        <v>338311</v>
      </c>
      <c r="W131" s="7">
        <v>340802</v>
      </c>
      <c r="X131" s="7">
        <v>341065</v>
      </c>
      <c r="Y131" s="7">
        <v>342750</v>
      </c>
      <c r="Z131" s="7">
        <v>345833</v>
      </c>
      <c r="AA131" s="7">
        <v>349231</v>
      </c>
      <c r="AB131" s="7">
        <v>352081</v>
      </c>
      <c r="AC131" s="8">
        <f t="shared" si="12"/>
        <v>0.31395570151704577</v>
      </c>
      <c r="AD131" s="8">
        <f t="shared" si="13"/>
        <v>1.0981547632542554E-2</v>
      </c>
      <c r="AE131" s="8">
        <f t="shared" si="14"/>
        <v>8.1092610985948888E-3</v>
      </c>
      <c r="AF131" s="8">
        <f t="shared" si="15"/>
        <v>6.5331685041973842E-3</v>
      </c>
      <c r="AG131" s="8">
        <f t="shared" si="16"/>
        <v>8.9935155832994162E-3</v>
      </c>
      <c r="AH131" s="8">
        <f t="shared" si="17"/>
        <v>8.1607875589509524E-3</v>
      </c>
    </row>
    <row r="132" spans="1:34" ht="15" customHeight="1" x14ac:dyDescent="0.25">
      <c r="A132" s="5">
        <v>131</v>
      </c>
      <c r="B132" s="9" t="s">
        <v>138</v>
      </c>
      <c r="C132" s="10">
        <v>409656</v>
      </c>
      <c r="D132" s="10">
        <v>415000</v>
      </c>
      <c r="E132" s="10">
        <v>419455</v>
      </c>
      <c r="F132" s="10">
        <v>426187</v>
      </c>
      <c r="G132" s="10">
        <v>432055</v>
      </c>
      <c r="H132" s="10">
        <v>439164</v>
      </c>
      <c r="I132" s="10">
        <v>448413</v>
      </c>
      <c r="J132" s="10">
        <v>455492</v>
      </c>
      <c r="K132" s="10">
        <v>464042</v>
      </c>
      <c r="L132" s="10">
        <v>470849</v>
      </c>
      <c r="M132" s="10">
        <v>473347</v>
      </c>
      <c r="N132" s="10">
        <v>478608</v>
      </c>
      <c r="O132" s="10">
        <v>484651</v>
      </c>
      <c r="P132" s="10">
        <v>490056</v>
      </c>
      <c r="Q132" s="10">
        <v>494029</v>
      </c>
      <c r="R132" s="10">
        <v>500115</v>
      </c>
      <c r="S132" s="10">
        <v>504058</v>
      </c>
      <c r="T132" s="10">
        <v>509747</v>
      </c>
      <c r="U132" s="10">
        <v>512534</v>
      </c>
      <c r="V132" s="10">
        <v>514782</v>
      </c>
      <c r="W132" s="10">
        <v>517431</v>
      </c>
      <c r="X132" s="10">
        <v>516769</v>
      </c>
      <c r="Y132" s="10">
        <v>519473</v>
      </c>
      <c r="Z132" s="10">
        <v>524584</v>
      </c>
      <c r="AA132" s="10">
        <v>530816</v>
      </c>
      <c r="AB132" s="10">
        <v>535174</v>
      </c>
      <c r="AC132" s="8">
        <f t="shared" si="12"/>
        <v>0.30639853926221022</v>
      </c>
      <c r="AD132" s="8">
        <f t="shared" si="13"/>
        <v>1.0748318358612785E-2</v>
      </c>
      <c r="AE132" s="8">
        <f t="shared" si="14"/>
        <v>6.7983904197952416E-3</v>
      </c>
      <c r="AF132" s="8">
        <f t="shared" si="15"/>
        <v>6.7659351665074752E-3</v>
      </c>
      <c r="AG132" s="8">
        <f t="shared" si="16"/>
        <v>9.9751202919093895E-3</v>
      </c>
      <c r="AH132" s="8">
        <f t="shared" si="17"/>
        <v>8.2100012056908617E-3</v>
      </c>
    </row>
    <row r="133" spans="1:34" ht="15" customHeight="1" x14ac:dyDescent="0.25">
      <c r="A133" s="5">
        <v>132</v>
      </c>
      <c r="B133" s="9" t="s">
        <v>139</v>
      </c>
      <c r="C133" s="10">
        <v>120685</v>
      </c>
      <c r="D133" s="10">
        <v>120591</v>
      </c>
      <c r="E133" s="10">
        <v>121768</v>
      </c>
      <c r="F133" s="10">
        <v>122021</v>
      </c>
      <c r="G133" s="10">
        <v>123243</v>
      </c>
      <c r="H133" s="10">
        <v>124187</v>
      </c>
      <c r="I133" s="10">
        <v>126076</v>
      </c>
      <c r="J133" s="10">
        <v>128874</v>
      </c>
      <c r="K133" s="10">
        <v>131180</v>
      </c>
      <c r="L133" s="10">
        <v>134625</v>
      </c>
      <c r="M133" s="10">
        <v>137004</v>
      </c>
      <c r="N133" s="10">
        <v>139348</v>
      </c>
      <c r="O133" s="10">
        <v>143963</v>
      </c>
      <c r="P133" s="10">
        <v>148894</v>
      </c>
      <c r="Q133" s="10">
        <v>153592</v>
      </c>
      <c r="R133" s="10">
        <v>158672</v>
      </c>
      <c r="S133" s="10">
        <v>156334</v>
      </c>
      <c r="T133" s="10">
        <v>155183</v>
      </c>
      <c r="U133" s="10">
        <v>159994</v>
      </c>
      <c r="V133" s="10">
        <v>164112</v>
      </c>
      <c r="W133" s="10">
        <v>165491</v>
      </c>
      <c r="X133" s="10">
        <v>160898</v>
      </c>
      <c r="Y133" s="10">
        <v>161879</v>
      </c>
      <c r="Z133" s="10">
        <v>165946</v>
      </c>
      <c r="AA133" s="10">
        <v>170654</v>
      </c>
      <c r="AB133" s="10">
        <v>173801</v>
      </c>
      <c r="AC133" s="8">
        <f t="shared" si="12"/>
        <v>0.44012097609479223</v>
      </c>
      <c r="AD133" s="8">
        <f t="shared" si="13"/>
        <v>1.4696024967764343E-2</v>
      </c>
      <c r="AE133" s="8">
        <f t="shared" si="14"/>
        <v>9.148775343833071E-3</v>
      </c>
      <c r="AF133" s="8">
        <f t="shared" si="15"/>
        <v>9.8469965125520531E-3</v>
      </c>
      <c r="AG133" s="8">
        <f t="shared" si="16"/>
        <v>2.3970046434307335E-2</v>
      </c>
      <c r="AH133" s="8">
        <f t="shared" si="17"/>
        <v>1.8440821779741465E-2</v>
      </c>
    </row>
    <row r="134" spans="1:34" ht="15" customHeight="1" x14ac:dyDescent="0.25">
      <c r="A134" s="5">
        <v>133</v>
      </c>
      <c r="B134" s="6" t="s">
        <v>140</v>
      </c>
      <c r="C134" s="7">
        <v>382749</v>
      </c>
      <c r="D134" s="7">
        <v>385397</v>
      </c>
      <c r="E134" s="7">
        <v>388885</v>
      </c>
      <c r="F134" s="7">
        <v>393622</v>
      </c>
      <c r="G134" s="7">
        <v>399490</v>
      </c>
      <c r="H134" s="7">
        <v>406555</v>
      </c>
      <c r="I134" s="7">
        <v>414969</v>
      </c>
      <c r="J134" s="7">
        <v>421589</v>
      </c>
      <c r="K134" s="7">
        <v>425766</v>
      </c>
      <c r="L134" s="7">
        <v>428937</v>
      </c>
      <c r="M134" s="7">
        <v>435571</v>
      </c>
      <c r="N134" s="7">
        <v>437507</v>
      </c>
      <c r="O134" s="7">
        <v>438917</v>
      </c>
      <c r="P134" s="7">
        <v>441015</v>
      </c>
      <c r="Q134" s="7">
        <v>443197</v>
      </c>
      <c r="R134" s="7">
        <v>445098</v>
      </c>
      <c r="S134" s="7">
        <v>447808</v>
      </c>
      <c r="T134" s="7">
        <v>450327</v>
      </c>
      <c r="U134" s="7">
        <v>453427</v>
      </c>
      <c r="V134" s="7">
        <v>454958</v>
      </c>
      <c r="W134" s="7">
        <v>456725</v>
      </c>
      <c r="X134" s="7">
        <v>459306</v>
      </c>
      <c r="Y134" s="7">
        <v>461464</v>
      </c>
      <c r="Z134" s="7">
        <v>466068</v>
      </c>
      <c r="AA134" s="7">
        <v>469986</v>
      </c>
      <c r="AB134" s="7">
        <v>473197</v>
      </c>
      <c r="AC134" s="8">
        <f t="shared" si="12"/>
        <v>0.23631152530770819</v>
      </c>
      <c r="AD134" s="8">
        <f t="shared" si="13"/>
        <v>8.5213969705757453E-3</v>
      </c>
      <c r="AE134" s="8">
        <f t="shared" si="14"/>
        <v>6.1405070525610839E-3</v>
      </c>
      <c r="AF134" s="8">
        <f t="shared" si="15"/>
        <v>7.1112321860242744E-3</v>
      </c>
      <c r="AG134" s="8">
        <f t="shared" si="16"/>
        <v>8.404369364824138E-3</v>
      </c>
      <c r="AH134" s="8">
        <f t="shared" si="17"/>
        <v>6.8321184035269131E-3</v>
      </c>
    </row>
    <row r="135" spans="1:34" ht="15" customHeight="1" x14ac:dyDescent="0.25">
      <c r="A135" s="5">
        <v>134</v>
      </c>
      <c r="B135" s="6" t="s">
        <v>141</v>
      </c>
      <c r="C135" s="7">
        <v>645536</v>
      </c>
      <c r="D135" s="7">
        <v>652373</v>
      </c>
      <c r="E135" s="7">
        <v>656811</v>
      </c>
      <c r="F135" s="7">
        <v>661123</v>
      </c>
      <c r="G135" s="7">
        <v>665024</v>
      </c>
      <c r="H135" s="7">
        <v>673638</v>
      </c>
      <c r="I135" s="7">
        <v>685582</v>
      </c>
      <c r="J135" s="7">
        <v>696287</v>
      </c>
      <c r="K135" s="7">
        <v>707185</v>
      </c>
      <c r="L135" s="7">
        <v>714765</v>
      </c>
      <c r="M135" s="7">
        <v>725309</v>
      </c>
      <c r="N135" s="7">
        <v>730282</v>
      </c>
      <c r="O135" s="7">
        <v>735775</v>
      </c>
      <c r="P135" s="7">
        <v>741013</v>
      </c>
      <c r="Q135" s="7">
        <v>747009</v>
      </c>
      <c r="R135" s="7">
        <v>751915</v>
      </c>
      <c r="S135" s="7">
        <v>759364</v>
      </c>
      <c r="T135" s="7">
        <v>762986</v>
      </c>
      <c r="U135" s="7">
        <v>767691</v>
      </c>
      <c r="V135" s="7">
        <v>773148</v>
      </c>
      <c r="W135" s="7">
        <v>774328</v>
      </c>
      <c r="X135" s="7">
        <v>778524</v>
      </c>
      <c r="Y135" s="7">
        <v>784794</v>
      </c>
      <c r="Z135" s="7">
        <v>791773</v>
      </c>
      <c r="AA135" s="7">
        <v>799545</v>
      </c>
      <c r="AB135" s="7">
        <v>805945</v>
      </c>
      <c r="AC135" s="8">
        <f t="shared" si="12"/>
        <v>0.24848962722450801</v>
      </c>
      <c r="AD135" s="8">
        <f t="shared" si="13"/>
        <v>8.9169017068619905E-3</v>
      </c>
      <c r="AE135" s="8">
        <f t="shared" si="14"/>
        <v>6.9633538175164489E-3</v>
      </c>
      <c r="AF135" s="8">
        <f t="shared" si="15"/>
        <v>8.0361066594574204E-3</v>
      </c>
      <c r="AG135" s="8">
        <f t="shared" si="16"/>
        <v>8.9041545599883865E-3</v>
      </c>
      <c r="AH135" s="8">
        <f t="shared" si="17"/>
        <v>8.0045525892851552E-3</v>
      </c>
    </row>
    <row r="136" spans="1:34" ht="15" customHeight="1" x14ac:dyDescent="0.25">
      <c r="A136" s="5">
        <v>135</v>
      </c>
      <c r="B136" s="6" t="s">
        <v>142</v>
      </c>
      <c r="C136" s="7">
        <v>103475</v>
      </c>
      <c r="D136" s="7">
        <v>104876</v>
      </c>
      <c r="E136" s="7">
        <v>106208</v>
      </c>
      <c r="F136" s="7">
        <v>108319</v>
      </c>
      <c r="G136" s="7">
        <v>110243</v>
      </c>
      <c r="H136" s="7">
        <v>112176</v>
      </c>
      <c r="I136" s="7">
        <v>114416</v>
      </c>
      <c r="J136" s="7">
        <v>116261</v>
      </c>
      <c r="K136" s="7">
        <v>118373</v>
      </c>
      <c r="L136" s="7">
        <v>119534</v>
      </c>
      <c r="M136" s="7">
        <v>116916</v>
      </c>
      <c r="N136" s="7">
        <v>117463</v>
      </c>
      <c r="O136" s="7">
        <v>117509</v>
      </c>
      <c r="P136" s="7">
        <v>117971</v>
      </c>
      <c r="Q136" s="7">
        <v>119599</v>
      </c>
      <c r="R136" s="7">
        <v>121106</v>
      </c>
      <c r="S136" s="7">
        <v>123086</v>
      </c>
      <c r="T136" s="7">
        <v>125185</v>
      </c>
      <c r="U136" s="7">
        <v>126969</v>
      </c>
      <c r="V136" s="7">
        <v>128330</v>
      </c>
      <c r="W136" s="7">
        <v>129885</v>
      </c>
      <c r="X136" s="7">
        <v>131013</v>
      </c>
      <c r="Y136" s="7">
        <v>131116</v>
      </c>
      <c r="Z136" s="7">
        <v>131453</v>
      </c>
      <c r="AA136" s="7">
        <v>132250</v>
      </c>
      <c r="AB136" s="7">
        <v>132975</v>
      </c>
      <c r="AC136" s="8">
        <f t="shared" si="12"/>
        <v>0.28509301763711042</v>
      </c>
      <c r="AD136" s="8">
        <f t="shared" si="13"/>
        <v>1.0083745871015015E-2</v>
      </c>
      <c r="AE136" s="8">
        <f t="shared" si="14"/>
        <v>9.3933376010948422E-3</v>
      </c>
      <c r="AF136" s="8">
        <f t="shared" si="15"/>
        <v>4.7134127601513587E-3</v>
      </c>
      <c r="AG136" s="8">
        <f t="shared" si="16"/>
        <v>4.7039332762779384E-3</v>
      </c>
      <c r="AH136" s="8">
        <f t="shared" si="17"/>
        <v>5.4820415879017013E-3</v>
      </c>
    </row>
    <row r="137" spans="1:34" ht="15" customHeight="1" x14ac:dyDescent="0.25">
      <c r="A137" s="5">
        <v>136</v>
      </c>
      <c r="B137" s="9" t="s">
        <v>143</v>
      </c>
      <c r="C137" s="10">
        <v>168045</v>
      </c>
      <c r="D137" s="10">
        <v>171693</v>
      </c>
      <c r="E137" s="10">
        <v>175136</v>
      </c>
      <c r="F137" s="10">
        <v>177998</v>
      </c>
      <c r="G137" s="10">
        <v>179458</v>
      </c>
      <c r="H137" s="10">
        <v>181477</v>
      </c>
      <c r="I137" s="10">
        <v>183771</v>
      </c>
      <c r="J137" s="10">
        <v>186075</v>
      </c>
      <c r="K137" s="10">
        <v>187672</v>
      </c>
      <c r="L137" s="10">
        <v>189148</v>
      </c>
      <c r="M137" s="10">
        <v>189155</v>
      </c>
      <c r="N137" s="10">
        <v>189713</v>
      </c>
      <c r="O137" s="10">
        <v>189883</v>
      </c>
      <c r="P137" s="10">
        <v>190564</v>
      </c>
      <c r="Q137" s="10">
        <v>191822</v>
      </c>
      <c r="R137" s="10">
        <v>193834</v>
      </c>
      <c r="S137" s="10">
        <v>194992</v>
      </c>
      <c r="T137" s="10">
        <v>196429</v>
      </c>
      <c r="U137" s="10">
        <v>197982</v>
      </c>
      <c r="V137" s="10">
        <v>199076</v>
      </c>
      <c r="W137" s="10">
        <v>199811</v>
      </c>
      <c r="X137" s="10">
        <v>200657</v>
      </c>
      <c r="Y137" s="10">
        <v>201652</v>
      </c>
      <c r="Z137" s="10">
        <v>203385</v>
      </c>
      <c r="AA137" s="10">
        <v>204882</v>
      </c>
      <c r="AB137" s="10">
        <v>205854</v>
      </c>
      <c r="AC137" s="8">
        <f t="shared" si="12"/>
        <v>0.22499330536463447</v>
      </c>
      <c r="AD137" s="8">
        <f t="shared" si="13"/>
        <v>8.1504507005993876E-3</v>
      </c>
      <c r="AE137" s="8">
        <f t="shared" si="14"/>
        <v>6.0346412216425449E-3</v>
      </c>
      <c r="AF137" s="8">
        <f t="shared" si="15"/>
        <v>5.9768424504174078E-3</v>
      </c>
      <c r="AG137" s="8">
        <f t="shared" si="16"/>
        <v>6.8982642363055735E-3</v>
      </c>
      <c r="AH137" s="8">
        <f t="shared" si="17"/>
        <v>4.7441942191114887E-3</v>
      </c>
    </row>
    <row r="138" spans="1:34" ht="15" customHeight="1" x14ac:dyDescent="0.25">
      <c r="A138" s="5">
        <v>137</v>
      </c>
      <c r="B138" s="9" t="s">
        <v>144</v>
      </c>
      <c r="C138" s="10">
        <v>119741</v>
      </c>
      <c r="D138" s="10">
        <v>119755</v>
      </c>
      <c r="E138" s="10">
        <v>121497</v>
      </c>
      <c r="F138" s="10">
        <v>122419</v>
      </c>
      <c r="G138" s="10">
        <v>124461</v>
      </c>
      <c r="H138" s="10">
        <v>126132</v>
      </c>
      <c r="I138" s="10">
        <v>128599</v>
      </c>
      <c r="J138" s="10">
        <v>130229</v>
      </c>
      <c r="K138" s="10">
        <v>133675</v>
      </c>
      <c r="L138" s="10">
        <v>135804</v>
      </c>
      <c r="M138" s="10">
        <v>140063</v>
      </c>
      <c r="N138" s="10">
        <v>142031</v>
      </c>
      <c r="O138" s="10">
        <v>144160</v>
      </c>
      <c r="P138" s="10">
        <v>142995</v>
      </c>
      <c r="Q138" s="10">
        <v>143497</v>
      </c>
      <c r="R138" s="10">
        <v>143403</v>
      </c>
      <c r="S138" s="10">
        <v>144499</v>
      </c>
      <c r="T138" s="10">
        <v>145402</v>
      </c>
      <c r="U138" s="10">
        <v>146145</v>
      </c>
      <c r="V138" s="10">
        <v>147562</v>
      </c>
      <c r="W138" s="10">
        <v>148340</v>
      </c>
      <c r="X138" s="10">
        <v>148928</v>
      </c>
      <c r="Y138" s="10">
        <v>149614</v>
      </c>
      <c r="Z138" s="10">
        <v>151175</v>
      </c>
      <c r="AA138" s="10">
        <v>152750</v>
      </c>
      <c r="AB138" s="10">
        <v>153276</v>
      </c>
      <c r="AC138" s="8">
        <f t="shared" si="12"/>
        <v>0.28006280221478025</v>
      </c>
      <c r="AD138" s="8">
        <f t="shared" si="13"/>
        <v>9.9252978957247162E-3</v>
      </c>
      <c r="AE138" s="8">
        <f t="shared" si="14"/>
        <v>6.6803516091438198E-3</v>
      </c>
      <c r="AF138" s="8">
        <f t="shared" si="15"/>
        <v>6.5681325026294424E-3</v>
      </c>
      <c r="AG138" s="8">
        <f t="shared" si="16"/>
        <v>8.0930980891187332E-3</v>
      </c>
      <c r="AH138" s="8">
        <f t="shared" si="17"/>
        <v>3.4435351882160393E-3</v>
      </c>
    </row>
    <row r="139" spans="1:34" ht="15" customHeight="1" x14ac:dyDescent="0.25">
      <c r="A139" s="5">
        <v>138</v>
      </c>
      <c r="B139" s="6" t="s">
        <v>145</v>
      </c>
      <c r="C139" s="7">
        <v>194010</v>
      </c>
      <c r="D139" s="7">
        <v>194657</v>
      </c>
      <c r="E139" s="7">
        <v>196345</v>
      </c>
      <c r="F139" s="7">
        <v>197353</v>
      </c>
      <c r="G139" s="7">
        <v>198362</v>
      </c>
      <c r="H139" s="7">
        <v>199424</v>
      </c>
      <c r="I139" s="7">
        <v>201200</v>
      </c>
      <c r="J139" s="7">
        <v>202903</v>
      </c>
      <c r="K139" s="7">
        <v>204496</v>
      </c>
      <c r="L139" s="7">
        <v>206874</v>
      </c>
      <c r="M139" s="7">
        <v>280468</v>
      </c>
      <c r="N139" s="7">
        <v>282319</v>
      </c>
      <c r="O139" s="7">
        <v>282864</v>
      </c>
      <c r="P139" s="7">
        <v>282323</v>
      </c>
      <c r="Q139" s="7">
        <v>282864</v>
      </c>
      <c r="R139" s="7">
        <v>283329</v>
      </c>
      <c r="S139" s="7">
        <v>283187</v>
      </c>
      <c r="T139" s="7">
        <v>284047</v>
      </c>
      <c r="U139" s="7">
        <v>284649</v>
      </c>
      <c r="V139" s="7">
        <v>285775</v>
      </c>
      <c r="W139" s="7">
        <v>286412</v>
      </c>
      <c r="X139" s="7">
        <v>288327</v>
      </c>
      <c r="Y139" s="7">
        <v>290675</v>
      </c>
      <c r="Z139" s="7">
        <v>294161</v>
      </c>
      <c r="AA139" s="7">
        <v>296451</v>
      </c>
      <c r="AB139" s="7">
        <v>297315</v>
      </c>
      <c r="AC139" s="8">
        <f t="shared" si="12"/>
        <v>0.53247255296118756</v>
      </c>
      <c r="AD139" s="8">
        <f t="shared" si="13"/>
        <v>1.7221915384716402E-2</v>
      </c>
      <c r="AE139" s="8">
        <f t="shared" si="14"/>
        <v>4.829968498226922E-3</v>
      </c>
      <c r="AF139" s="8">
        <f t="shared" si="15"/>
        <v>7.5001561573717623E-3</v>
      </c>
      <c r="AG139" s="8">
        <f t="shared" si="16"/>
        <v>7.5572053741184142E-3</v>
      </c>
      <c r="AH139" s="8">
        <f t="shared" si="17"/>
        <v>2.914478278029084E-3</v>
      </c>
    </row>
    <row r="140" spans="1:34" ht="15" customHeight="1" x14ac:dyDescent="0.25">
      <c r="A140" s="5">
        <v>139</v>
      </c>
      <c r="B140" s="9" t="s">
        <v>146</v>
      </c>
      <c r="C140" s="10">
        <v>139483</v>
      </c>
      <c r="D140" s="10">
        <v>141280</v>
      </c>
      <c r="E140" s="10">
        <v>144166</v>
      </c>
      <c r="F140" s="10">
        <v>147529</v>
      </c>
      <c r="G140" s="10">
        <v>150031</v>
      </c>
      <c r="H140" s="10">
        <v>154699</v>
      </c>
      <c r="I140" s="10">
        <v>159758</v>
      </c>
      <c r="J140" s="10">
        <v>163195</v>
      </c>
      <c r="K140" s="10">
        <v>164992</v>
      </c>
      <c r="L140" s="10">
        <v>165539</v>
      </c>
      <c r="M140" s="10">
        <v>167207</v>
      </c>
      <c r="N140" s="10">
        <v>167547</v>
      </c>
      <c r="O140" s="10">
        <v>168004</v>
      </c>
      <c r="P140" s="10">
        <v>169101</v>
      </c>
      <c r="Q140" s="10">
        <v>170290</v>
      </c>
      <c r="R140" s="10">
        <v>171784</v>
      </c>
      <c r="S140" s="10">
        <v>173692</v>
      </c>
      <c r="T140" s="10">
        <v>176220</v>
      </c>
      <c r="U140" s="10">
        <v>177730</v>
      </c>
      <c r="V140" s="10">
        <v>179902</v>
      </c>
      <c r="W140" s="10">
        <v>181459</v>
      </c>
      <c r="X140" s="10">
        <v>182304</v>
      </c>
      <c r="Y140" s="10">
        <v>183012</v>
      </c>
      <c r="Z140" s="10">
        <v>184402</v>
      </c>
      <c r="AA140" s="10">
        <v>186374</v>
      </c>
      <c r="AB140" s="10">
        <v>187478</v>
      </c>
      <c r="AC140" s="8">
        <f t="shared" si="12"/>
        <v>0.34409211158349046</v>
      </c>
      <c r="AD140" s="8">
        <f t="shared" si="13"/>
        <v>1.1898987344312495E-2</v>
      </c>
      <c r="AE140" s="8">
        <f t="shared" si="14"/>
        <v>8.7806892149384641E-3</v>
      </c>
      <c r="AF140" s="8">
        <f t="shared" si="15"/>
        <v>6.5476975214462385E-3</v>
      </c>
      <c r="AG140" s="8">
        <f t="shared" si="16"/>
        <v>8.0689736789407718E-3</v>
      </c>
      <c r="AH140" s="8">
        <f t="shared" si="17"/>
        <v>5.9235730305729336E-3</v>
      </c>
    </row>
    <row r="141" spans="1:34" ht="15" customHeight="1" x14ac:dyDescent="0.25">
      <c r="A141" s="5">
        <v>140</v>
      </c>
      <c r="B141" s="9" t="s">
        <v>147</v>
      </c>
      <c r="C141" s="10">
        <v>71737</v>
      </c>
      <c r="D141" s="10">
        <v>72009</v>
      </c>
      <c r="E141" s="10">
        <v>71712</v>
      </c>
      <c r="F141" s="10">
        <v>72009</v>
      </c>
      <c r="G141" s="10">
        <v>72523</v>
      </c>
      <c r="H141" s="10">
        <v>73200</v>
      </c>
      <c r="I141" s="10">
        <v>73972</v>
      </c>
      <c r="J141" s="10">
        <v>74676</v>
      </c>
      <c r="K141" s="10">
        <v>75494</v>
      </c>
      <c r="L141" s="10">
        <v>76063</v>
      </c>
      <c r="M141" s="10">
        <v>76767</v>
      </c>
      <c r="N141" s="10">
        <v>77360</v>
      </c>
      <c r="O141" s="10">
        <v>78529</v>
      </c>
      <c r="P141" s="10">
        <v>78967</v>
      </c>
      <c r="Q141" s="10">
        <v>79598</v>
      </c>
      <c r="R141" s="10">
        <v>80344</v>
      </c>
      <c r="S141" s="10">
        <v>80978</v>
      </c>
      <c r="T141" s="10">
        <v>80837</v>
      </c>
      <c r="U141" s="10">
        <v>81221</v>
      </c>
      <c r="V141" s="10">
        <v>81999</v>
      </c>
      <c r="W141" s="10">
        <v>82213</v>
      </c>
      <c r="X141" s="10">
        <v>82699</v>
      </c>
      <c r="Y141" s="10">
        <v>83542</v>
      </c>
      <c r="Z141" s="10">
        <v>84071</v>
      </c>
      <c r="AA141" s="10">
        <v>84942</v>
      </c>
      <c r="AB141" s="10">
        <v>85729</v>
      </c>
      <c r="AC141" s="8">
        <f t="shared" si="12"/>
        <v>0.19504579226898253</v>
      </c>
      <c r="AD141" s="8">
        <f t="shared" si="13"/>
        <v>7.1528404080061225E-3</v>
      </c>
      <c r="AE141" s="8">
        <f t="shared" si="14"/>
        <v>6.5084627908784665E-3</v>
      </c>
      <c r="AF141" s="8">
        <f t="shared" si="15"/>
        <v>8.4107165308962006E-3</v>
      </c>
      <c r="AG141" s="8">
        <f t="shared" si="16"/>
        <v>8.6510924996978655E-3</v>
      </c>
      <c r="AH141" s="8">
        <f t="shared" si="17"/>
        <v>9.2651456287819924E-3</v>
      </c>
    </row>
    <row r="142" spans="1:34" ht="15" customHeight="1" x14ac:dyDescent="0.25">
      <c r="A142" s="5">
        <v>141</v>
      </c>
      <c r="B142" s="6" t="s">
        <v>148</v>
      </c>
      <c r="C142" s="7">
        <v>1842924</v>
      </c>
      <c r="D142" s="7">
        <v>1865245</v>
      </c>
      <c r="E142" s="7">
        <v>1890419</v>
      </c>
      <c r="F142" s="7">
        <v>1912368</v>
      </c>
      <c r="G142" s="7">
        <v>1935840</v>
      </c>
      <c r="H142" s="7">
        <v>1958504</v>
      </c>
      <c r="I142" s="7">
        <v>1984954</v>
      </c>
      <c r="J142" s="7">
        <v>2011857</v>
      </c>
      <c r="K142" s="7">
        <v>2046083</v>
      </c>
      <c r="L142" s="7">
        <v>2067585</v>
      </c>
      <c r="M142" s="7">
        <v>2013938</v>
      </c>
      <c r="N142" s="7">
        <v>2028437</v>
      </c>
      <c r="O142" s="7">
        <v>2043849</v>
      </c>
      <c r="P142" s="7">
        <v>2061465</v>
      </c>
      <c r="Q142" s="7">
        <v>2079143</v>
      </c>
      <c r="R142" s="7">
        <v>2098230</v>
      </c>
      <c r="S142" s="7">
        <v>2121656</v>
      </c>
      <c r="T142" s="7">
        <v>2144373</v>
      </c>
      <c r="U142" s="7">
        <v>2164614</v>
      </c>
      <c r="V142" s="7">
        <v>2180710</v>
      </c>
      <c r="W142" s="7">
        <v>2195241</v>
      </c>
      <c r="X142" s="7">
        <v>2204025</v>
      </c>
      <c r="Y142" s="7">
        <v>2210616</v>
      </c>
      <c r="Z142" s="7">
        <v>2229173</v>
      </c>
      <c r="AA142" s="7">
        <v>2253287</v>
      </c>
      <c r="AB142" s="7">
        <v>2270682</v>
      </c>
      <c r="AC142" s="8">
        <f t="shared" si="12"/>
        <v>0.23210832351198421</v>
      </c>
      <c r="AD142" s="8">
        <f t="shared" si="13"/>
        <v>8.3840221449140717E-3</v>
      </c>
      <c r="AE142" s="8">
        <f t="shared" si="14"/>
        <v>7.9298857796101796E-3</v>
      </c>
      <c r="AF142" s="8">
        <f t="shared" si="15"/>
        <v>6.7805629098256492E-3</v>
      </c>
      <c r="AG142" s="8">
        <f t="shared" si="16"/>
        <v>8.9763873427521901E-3</v>
      </c>
      <c r="AH142" s="8">
        <f t="shared" si="17"/>
        <v>7.719833292430125E-3</v>
      </c>
    </row>
    <row r="143" spans="1:34" ht="15" customHeight="1" x14ac:dyDescent="0.25">
      <c r="A143" s="5">
        <v>142</v>
      </c>
      <c r="B143" s="6" t="s">
        <v>149</v>
      </c>
      <c r="C143" s="7">
        <v>612149</v>
      </c>
      <c r="D143" s="7">
        <v>617414</v>
      </c>
      <c r="E143" s="7">
        <v>623045</v>
      </c>
      <c r="F143" s="7">
        <v>629617</v>
      </c>
      <c r="G143" s="7">
        <v>637233</v>
      </c>
      <c r="H143" s="7">
        <v>645679</v>
      </c>
      <c r="I143" s="7">
        <v>657664</v>
      </c>
      <c r="J143" s="7">
        <v>666490</v>
      </c>
      <c r="K143" s="7">
        <v>675921</v>
      </c>
      <c r="L143" s="7">
        <v>685488</v>
      </c>
      <c r="M143" s="7">
        <v>702375</v>
      </c>
      <c r="N143" s="7">
        <v>711061</v>
      </c>
      <c r="O143" s="7">
        <v>718366</v>
      </c>
      <c r="P143" s="7">
        <v>724182</v>
      </c>
      <c r="Q143" s="7">
        <v>729463</v>
      </c>
      <c r="R143" s="7">
        <v>732412</v>
      </c>
      <c r="S143" s="7">
        <v>735686</v>
      </c>
      <c r="T143" s="7">
        <v>739615</v>
      </c>
      <c r="U143" s="7">
        <v>742454</v>
      </c>
      <c r="V143" s="7">
        <v>744900</v>
      </c>
      <c r="W143" s="7">
        <v>748989</v>
      </c>
      <c r="X143" s="7">
        <v>751980</v>
      </c>
      <c r="Y143" s="7">
        <v>758829</v>
      </c>
      <c r="Z143" s="7">
        <v>765621</v>
      </c>
      <c r="AA143" s="7">
        <v>772588</v>
      </c>
      <c r="AB143" s="7">
        <v>777607</v>
      </c>
      <c r="AC143" s="8">
        <f t="shared" si="12"/>
        <v>0.27029040315348063</v>
      </c>
      <c r="AD143" s="8">
        <f t="shared" si="13"/>
        <v>9.6157586911800319E-3</v>
      </c>
      <c r="AE143" s="8">
        <f t="shared" si="14"/>
        <v>6.0057685445149556E-3</v>
      </c>
      <c r="AF143" s="8">
        <f t="shared" si="15"/>
        <v>7.5275824650256062E-3</v>
      </c>
      <c r="AG143" s="8">
        <f t="shared" si="16"/>
        <v>8.1815540051892732E-3</v>
      </c>
      <c r="AH143" s="8">
        <f t="shared" si="17"/>
        <v>6.4963473416620498E-3</v>
      </c>
    </row>
    <row r="144" spans="1:34" ht="15" customHeight="1" x14ac:dyDescent="0.25">
      <c r="A144" s="5">
        <v>143</v>
      </c>
      <c r="B144" s="6" t="s">
        <v>150</v>
      </c>
      <c r="C144" s="7">
        <v>1808442</v>
      </c>
      <c r="D144" s="7">
        <v>1865891</v>
      </c>
      <c r="E144" s="7">
        <v>1921903</v>
      </c>
      <c r="F144" s="7">
        <v>1967052</v>
      </c>
      <c r="G144" s="7">
        <v>2004144</v>
      </c>
      <c r="H144" s="7">
        <v>2028664</v>
      </c>
      <c r="I144" s="7">
        <v>2050618</v>
      </c>
      <c r="J144" s="7">
        <v>2075119</v>
      </c>
      <c r="K144" s="7">
        <v>2101138</v>
      </c>
      <c r="L144" s="7">
        <v>2127355</v>
      </c>
      <c r="M144" s="7">
        <v>2154196</v>
      </c>
      <c r="N144" s="7">
        <v>2175864</v>
      </c>
      <c r="O144" s="7">
        <v>2195550</v>
      </c>
      <c r="P144" s="7">
        <v>2218136</v>
      </c>
      <c r="Q144" s="7">
        <v>2245584</v>
      </c>
      <c r="R144" s="7">
        <v>2275383</v>
      </c>
      <c r="S144" s="7">
        <v>2306739</v>
      </c>
      <c r="T144" s="7">
        <v>2337641</v>
      </c>
      <c r="U144" s="7">
        <v>2362688</v>
      </c>
      <c r="V144" s="7">
        <v>2385399</v>
      </c>
      <c r="W144" s="7">
        <v>2401737</v>
      </c>
      <c r="X144" s="7">
        <v>2409135</v>
      </c>
      <c r="Y144" s="7">
        <v>2422944</v>
      </c>
      <c r="Z144" s="7">
        <v>2435884</v>
      </c>
      <c r="AA144" s="7">
        <v>2459807</v>
      </c>
      <c r="AB144" s="7">
        <v>2477274</v>
      </c>
      <c r="AC144" s="8">
        <f t="shared" si="12"/>
        <v>0.36983878941099574</v>
      </c>
      <c r="AD144" s="8">
        <f t="shared" si="13"/>
        <v>1.2667281287330301E-2</v>
      </c>
      <c r="AE144" s="8">
        <f t="shared" si="14"/>
        <v>8.5372736455699982E-3</v>
      </c>
      <c r="AF144" s="8">
        <f t="shared" si="15"/>
        <v>6.2125254816816078E-3</v>
      </c>
      <c r="AG144" s="8">
        <f t="shared" si="16"/>
        <v>7.4191976545086025E-3</v>
      </c>
      <c r="AH144" s="8">
        <f t="shared" si="17"/>
        <v>7.1009636121858342E-3</v>
      </c>
    </row>
    <row r="145" spans="1:34" ht="15" customHeight="1" x14ac:dyDescent="0.25">
      <c r="A145" s="5">
        <v>144</v>
      </c>
      <c r="B145" s="6" t="s">
        <v>151</v>
      </c>
      <c r="C145" s="7">
        <v>741937</v>
      </c>
      <c r="D145" s="7">
        <v>748739</v>
      </c>
      <c r="E145" s="7">
        <v>756321</v>
      </c>
      <c r="F145" s="7">
        <v>765926</v>
      </c>
      <c r="G145" s="7">
        <v>776048</v>
      </c>
      <c r="H145" s="7">
        <v>786034</v>
      </c>
      <c r="I145" s="7">
        <v>796488</v>
      </c>
      <c r="J145" s="7">
        <v>805352</v>
      </c>
      <c r="K145" s="7">
        <v>811669</v>
      </c>
      <c r="L145" s="7">
        <v>816012</v>
      </c>
      <c r="M145" s="7">
        <v>822154</v>
      </c>
      <c r="N145" s="7">
        <v>826799</v>
      </c>
      <c r="O145" s="7">
        <v>829653</v>
      </c>
      <c r="P145" s="7">
        <v>830864</v>
      </c>
      <c r="Q145" s="7">
        <v>835224</v>
      </c>
      <c r="R145" s="7">
        <v>838657</v>
      </c>
      <c r="S145" s="7">
        <v>843356</v>
      </c>
      <c r="T145" s="7">
        <v>849855</v>
      </c>
      <c r="U145" s="7">
        <v>856090</v>
      </c>
      <c r="V145" s="7">
        <v>858767</v>
      </c>
      <c r="W145" s="7">
        <v>861454</v>
      </c>
      <c r="X145" s="7">
        <v>870224</v>
      </c>
      <c r="Y145" s="7">
        <v>871372</v>
      </c>
      <c r="Z145" s="7">
        <v>878155</v>
      </c>
      <c r="AA145" s="7">
        <v>884157</v>
      </c>
      <c r="AB145" s="7">
        <v>887615</v>
      </c>
      <c r="AC145" s="8">
        <f t="shared" si="12"/>
        <v>0.19634820746235868</v>
      </c>
      <c r="AD145" s="8">
        <f t="shared" si="13"/>
        <v>7.1967230929261827E-3</v>
      </c>
      <c r="AE145" s="8">
        <f t="shared" si="14"/>
        <v>5.6897542705607318E-3</v>
      </c>
      <c r="AF145" s="8">
        <f t="shared" si="15"/>
        <v>6.0012218341465307E-3</v>
      </c>
      <c r="AG145" s="8">
        <f t="shared" si="16"/>
        <v>6.1753592112063771E-3</v>
      </c>
      <c r="AH145" s="8">
        <f t="shared" si="17"/>
        <v>3.9110700927550198E-3</v>
      </c>
    </row>
    <row r="146" spans="1:34" ht="15" customHeight="1" x14ac:dyDescent="0.25">
      <c r="A146" s="5">
        <v>145</v>
      </c>
      <c r="B146" s="6" t="s">
        <v>152</v>
      </c>
      <c r="C146" s="7">
        <v>93226</v>
      </c>
      <c r="D146" s="7">
        <v>94298</v>
      </c>
      <c r="E146" s="7">
        <v>95031</v>
      </c>
      <c r="F146" s="7">
        <v>96010</v>
      </c>
      <c r="G146" s="7">
        <v>96759</v>
      </c>
      <c r="H146" s="7">
        <v>97648</v>
      </c>
      <c r="I146" s="7">
        <v>99933</v>
      </c>
      <c r="J146" s="7">
        <v>101640</v>
      </c>
      <c r="K146" s="7">
        <v>103020</v>
      </c>
      <c r="L146" s="7">
        <v>103841</v>
      </c>
      <c r="M146" s="7">
        <v>112383</v>
      </c>
      <c r="N146" s="7">
        <v>112188</v>
      </c>
      <c r="O146" s="7">
        <v>112018</v>
      </c>
      <c r="P146" s="7">
        <v>111967</v>
      </c>
      <c r="Q146" s="7">
        <v>112231</v>
      </c>
      <c r="R146" s="7">
        <v>112859</v>
      </c>
      <c r="S146" s="7">
        <v>113149</v>
      </c>
      <c r="T146" s="7">
        <v>113652</v>
      </c>
      <c r="U146" s="7">
        <v>113671</v>
      </c>
      <c r="V146" s="7">
        <v>113482</v>
      </c>
      <c r="W146" s="7">
        <v>113506</v>
      </c>
      <c r="X146" s="7">
        <v>114015</v>
      </c>
      <c r="Y146" s="7">
        <v>114635</v>
      </c>
      <c r="Z146" s="7">
        <v>116338</v>
      </c>
      <c r="AA146" s="7">
        <v>117563</v>
      </c>
      <c r="AB146" s="7">
        <v>118524</v>
      </c>
      <c r="AC146" s="8">
        <f t="shared" si="12"/>
        <v>0.27136206637633276</v>
      </c>
      <c r="AD146" s="8">
        <f t="shared" si="13"/>
        <v>9.6498148464776445E-3</v>
      </c>
      <c r="AE146" s="8">
        <f t="shared" si="14"/>
        <v>4.9096349288757501E-3</v>
      </c>
      <c r="AF146" s="8">
        <f t="shared" si="15"/>
        <v>8.6894908856256503E-3</v>
      </c>
      <c r="AG146" s="8">
        <f t="shared" si="16"/>
        <v>1.1182833579021612E-2</v>
      </c>
      <c r="AH146" s="8">
        <f t="shared" si="17"/>
        <v>8.1743405663346463E-3</v>
      </c>
    </row>
    <row r="147" spans="1:34" ht="15" customHeight="1" x14ac:dyDescent="0.25">
      <c r="A147" s="5">
        <v>146</v>
      </c>
      <c r="B147" s="9" t="s">
        <v>153</v>
      </c>
      <c r="C147" s="10">
        <v>90811</v>
      </c>
      <c r="D147" s="10">
        <v>91165</v>
      </c>
      <c r="E147" s="10">
        <v>92612</v>
      </c>
      <c r="F147" s="10">
        <v>93461</v>
      </c>
      <c r="G147" s="10">
        <v>93864</v>
      </c>
      <c r="H147" s="10">
        <v>94159</v>
      </c>
      <c r="I147" s="10">
        <v>94973</v>
      </c>
      <c r="J147" s="10">
        <v>95117</v>
      </c>
      <c r="K147" s="10">
        <v>95696</v>
      </c>
      <c r="L147" s="10">
        <v>96250</v>
      </c>
      <c r="M147" s="10">
        <v>96436</v>
      </c>
      <c r="N147" s="10">
        <v>96171</v>
      </c>
      <c r="O147" s="10">
        <v>95939</v>
      </c>
      <c r="P147" s="10">
        <v>95894</v>
      </c>
      <c r="Q147" s="10">
        <v>95885</v>
      </c>
      <c r="R147" s="10">
        <v>96198</v>
      </c>
      <c r="S147" s="10">
        <v>96716</v>
      </c>
      <c r="T147" s="10">
        <v>97444</v>
      </c>
      <c r="U147" s="10">
        <v>97890</v>
      </c>
      <c r="V147" s="10">
        <v>98306</v>
      </c>
      <c r="W147" s="10">
        <v>98597</v>
      </c>
      <c r="X147" s="10">
        <v>98440</v>
      </c>
      <c r="Y147" s="10">
        <v>99425</v>
      </c>
      <c r="Z147" s="10">
        <v>100193</v>
      </c>
      <c r="AA147" s="10">
        <v>101198</v>
      </c>
      <c r="AB147" s="10">
        <v>101378</v>
      </c>
      <c r="AC147" s="8">
        <f t="shared" si="12"/>
        <v>0.11636255519705763</v>
      </c>
      <c r="AD147" s="8">
        <f t="shared" si="13"/>
        <v>4.4127348247868792E-3</v>
      </c>
      <c r="AE147" s="8">
        <f t="shared" si="14"/>
        <v>5.258531563342439E-3</v>
      </c>
      <c r="AF147" s="8">
        <f t="shared" si="15"/>
        <v>5.5785565006745141E-3</v>
      </c>
      <c r="AG147" s="8">
        <f t="shared" si="16"/>
        <v>6.5052390829221096E-3</v>
      </c>
      <c r="AH147" s="8">
        <f t="shared" si="17"/>
        <v>1.7786912784837645E-3</v>
      </c>
    </row>
    <row r="148" spans="1:34" ht="15" customHeight="1" x14ac:dyDescent="0.25">
      <c r="A148" s="5">
        <v>147</v>
      </c>
      <c r="B148" s="9" t="s">
        <v>154</v>
      </c>
      <c r="C148" s="10">
        <v>174784</v>
      </c>
      <c r="D148" s="10">
        <v>177884</v>
      </c>
      <c r="E148" s="10">
        <v>180592</v>
      </c>
      <c r="F148" s="10">
        <v>182525</v>
      </c>
      <c r="G148" s="10">
        <v>184806</v>
      </c>
      <c r="H148" s="10">
        <v>187823</v>
      </c>
      <c r="I148" s="10">
        <v>190460</v>
      </c>
      <c r="J148" s="10">
        <v>192510</v>
      </c>
      <c r="K148" s="10">
        <v>195012</v>
      </c>
      <c r="L148" s="10">
        <v>196766</v>
      </c>
      <c r="M148" s="10">
        <v>201954</v>
      </c>
      <c r="N148" s="10">
        <v>203883</v>
      </c>
      <c r="O148" s="10">
        <v>205996</v>
      </c>
      <c r="P148" s="10">
        <v>207408</v>
      </c>
      <c r="Q148" s="10">
        <v>210032</v>
      </c>
      <c r="R148" s="10">
        <v>212531</v>
      </c>
      <c r="S148" s="10">
        <v>214982</v>
      </c>
      <c r="T148" s="10">
        <v>217649</v>
      </c>
      <c r="U148" s="10">
        <v>219058</v>
      </c>
      <c r="V148" s="10">
        <v>220640</v>
      </c>
      <c r="W148" s="10">
        <v>221638</v>
      </c>
      <c r="X148" s="10">
        <v>223352</v>
      </c>
      <c r="Y148" s="10">
        <v>223809</v>
      </c>
      <c r="Z148" s="10">
        <v>224996</v>
      </c>
      <c r="AA148" s="10">
        <v>227229</v>
      </c>
      <c r="AB148" s="10">
        <v>228597</v>
      </c>
      <c r="AC148" s="8">
        <f t="shared" si="12"/>
        <v>0.30788287257414865</v>
      </c>
      <c r="AD148" s="8">
        <f t="shared" si="13"/>
        <v>1.0794229915865206E-2</v>
      </c>
      <c r="AE148" s="8">
        <f t="shared" si="14"/>
        <v>7.3138936006234001E-3</v>
      </c>
      <c r="AF148" s="8">
        <f t="shared" si="15"/>
        <v>6.2021959781768388E-3</v>
      </c>
      <c r="AG148" s="8">
        <f t="shared" si="16"/>
        <v>7.0808241098569979E-3</v>
      </c>
      <c r="AH148" s="8">
        <f t="shared" si="17"/>
        <v>6.0203583169401789E-3</v>
      </c>
    </row>
    <row r="149" spans="1:34" ht="15" customHeight="1" x14ac:dyDescent="0.25">
      <c r="A149" s="5">
        <v>148</v>
      </c>
      <c r="B149" s="6" t="s">
        <v>155</v>
      </c>
      <c r="C149" s="7">
        <v>144907</v>
      </c>
      <c r="D149" s="7">
        <v>145589</v>
      </c>
      <c r="E149" s="7">
        <v>146249</v>
      </c>
      <c r="F149" s="7">
        <v>147123</v>
      </c>
      <c r="G149" s="7">
        <v>146660</v>
      </c>
      <c r="H149" s="7">
        <v>147020</v>
      </c>
      <c r="I149" s="7">
        <v>148197</v>
      </c>
      <c r="J149" s="7">
        <v>148603</v>
      </c>
      <c r="K149" s="7">
        <v>149268</v>
      </c>
      <c r="L149" s="7">
        <v>149419</v>
      </c>
      <c r="M149" s="7">
        <v>153876</v>
      </c>
      <c r="N149" s="7">
        <v>153840</v>
      </c>
      <c r="O149" s="7">
        <v>153499</v>
      </c>
      <c r="P149" s="7">
        <v>153442</v>
      </c>
      <c r="Q149" s="7">
        <v>153489</v>
      </c>
      <c r="R149" s="7">
        <v>152276</v>
      </c>
      <c r="S149" s="7">
        <v>151714</v>
      </c>
      <c r="T149" s="7">
        <v>152127</v>
      </c>
      <c r="U149" s="7">
        <v>152188</v>
      </c>
      <c r="V149" s="7">
        <v>152259</v>
      </c>
      <c r="W149" s="7">
        <v>152174</v>
      </c>
      <c r="X149" s="7">
        <v>153367</v>
      </c>
      <c r="Y149" s="7">
        <v>154948</v>
      </c>
      <c r="Z149" s="7">
        <v>156839</v>
      </c>
      <c r="AA149" s="7">
        <v>157283</v>
      </c>
      <c r="AB149" s="7">
        <v>157967</v>
      </c>
      <c r="AC149" s="8">
        <f t="shared" si="12"/>
        <v>9.0126770963445527E-2</v>
      </c>
      <c r="AD149" s="8">
        <f t="shared" si="13"/>
        <v>3.4577239075124222E-3</v>
      </c>
      <c r="AE149" s="8">
        <f t="shared" si="14"/>
        <v>3.6758882348666422E-3</v>
      </c>
      <c r="AF149" s="8">
        <f t="shared" si="15"/>
        <v>7.5002968665196512E-3</v>
      </c>
      <c r="AG149" s="8">
        <f t="shared" si="16"/>
        <v>6.4529221973765871E-3</v>
      </c>
      <c r="AH149" s="8">
        <f t="shared" si="17"/>
        <v>4.3488488902169971E-3</v>
      </c>
    </row>
    <row r="150" spans="1:34" ht="15" customHeight="1" x14ac:dyDescent="0.25">
      <c r="A150" s="5">
        <v>149</v>
      </c>
      <c r="B150" s="9" t="s">
        <v>156</v>
      </c>
      <c r="C150" s="10">
        <v>148689</v>
      </c>
      <c r="D150" s="10">
        <v>149703</v>
      </c>
      <c r="E150" s="10">
        <v>150861</v>
      </c>
      <c r="F150" s="10">
        <v>151701</v>
      </c>
      <c r="G150" s="10">
        <v>153368</v>
      </c>
      <c r="H150" s="10">
        <v>154674</v>
      </c>
      <c r="I150" s="10">
        <v>155893</v>
      </c>
      <c r="J150" s="10">
        <v>157387</v>
      </c>
      <c r="K150" s="10">
        <v>158495</v>
      </c>
      <c r="L150" s="10">
        <v>160018</v>
      </c>
      <c r="M150" s="10">
        <v>161709</v>
      </c>
      <c r="N150" s="10">
        <v>163170</v>
      </c>
      <c r="O150" s="10">
        <v>164394</v>
      </c>
      <c r="P150" s="10">
        <v>165553</v>
      </c>
      <c r="Q150" s="10">
        <v>165978</v>
      </c>
      <c r="R150" s="10">
        <v>166672</v>
      </c>
      <c r="S150" s="10">
        <v>167866</v>
      </c>
      <c r="T150" s="10">
        <v>168953</v>
      </c>
      <c r="U150" s="10">
        <v>170088</v>
      </c>
      <c r="V150" s="10">
        <v>171081</v>
      </c>
      <c r="W150" s="10">
        <v>172232</v>
      </c>
      <c r="X150" s="10">
        <v>172615</v>
      </c>
      <c r="Y150" s="10">
        <v>173610</v>
      </c>
      <c r="Z150" s="10">
        <v>174924</v>
      </c>
      <c r="AA150" s="10">
        <v>175905</v>
      </c>
      <c r="AB150" s="10">
        <v>176647</v>
      </c>
      <c r="AC150" s="8">
        <f t="shared" si="12"/>
        <v>0.18803004929752706</v>
      </c>
      <c r="AD150" s="8">
        <f t="shared" si="13"/>
        <v>6.9156641089491711E-3</v>
      </c>
      <c r="AE150" s="8">
        <f t="shared" si="14"/>
        <v>5.82948386266402E-3</v>
      </c>
      <c r="AF150" s="8">
        <f t="shared" si="15"/>
        <v>5.0750317214489638E-3</v>
      </c>
      <c r="AG150" s="8">
        <f t="shared" si="16"/>
        <v>5.7974024932339052E-3</v>
      </c>
      <c r="AH150" s="8">
        <f t="shared" si="17"/>
        <v>4.2181859526448937E-3</v>
      </c>
    </row>
    <row r="151" spans="1:34" ht="15" customHeight="1" x14ac:dyDescent="0.25">
      <c r="A151" s="5">
        <v>150</v>
      </c>
      <c r="B151" s="9" t="s">
        <v>157</v>
      </c>
      <c r="C151" s="10">
        <v>348222</v>
      </c>
      <c r="D151" s="10">
        <v>352544</v>
      </c>
      <c r="E151" s="10">
        <v>358302</v>
      </c>
      <c r="F151" s="10">
        <v>362463</v>
      </c>
      <c r="G151" s="10">
        <v>366499</v>
      </c>
      <c r="H151" s="10">
        <v>371482</v>
      </c>
      <c r="I151" s="10">
        <v>378682</v>
      </c>
      <c r="J151" s="10">
        <v>385065</v>
      </c>
      <c r="K151" s="10">
        <v>390561</v>
      </c>
      <c r="L151" s="10">
        <v>396103</v>
      </c>
      <c r="M151" s="10">
        <v>391415</v>
      </c>
      <c r="N151" s="10">
        <v>393631</v>
      </c>
      <c r="O151" s="10">
        <v>395433</v>
      </c>
      <c r="P151" s="10">
        <v>397108</v>
      </c>
      <c r="Q151" s="10">
        <v>400932</v>
      </c>
      <c r="R151" s="10">
        <v>406581</v>
      </c>
      <c r="S151" s="10">
        <v>415258</v>
      </c>
      <c r="T151" s="10">
        <v>422432</v>
      </c>
      <c r="U151" s="10">
        <v>427952</v>
      </c>
      <c r="V151" s="10">
        <v>430701</v>
      </c>
      <c r="W151" s="10">
        <v>434267</v>
      </c>
      <c r="X151" s="10">
        <v>437323</v>
      </c>
      <c r="Y151" s="10">
        <v>438287</v>
      </c>
      <c r="Z151" s="10">
        <v>440104</v>
      </c>
      <c r="AA151" s="10">
        <v>443423</v>
      </c>
      <c r="AB151" s="10">
        <v>445814</v>
      </c>
      <c r="AC151" s="8">
        <f t="shared" si="12"/>
        <v>0.28025799633567094</v>
      </c>
      <c r="AD151" s="8">
        <f t="shared" si="13"/>
        <v>9.931457501422214E-3</v>
      </c>
      <c r="AE151" s="8">
        <f t="shared" si="14"/>
        <v>9.2544251709070213E-3</v>
      </c>
      <c r="AF151" s="8">
        <f t="shared" si="15"/>
        <v>5.2622517376423872E-3</v>
      </c>
      <c r="AG151" s="8">
        <f t="shared" si="16"/>
        <v>5.6920980236190299E-3</v>
      </c>
      <c r="AH151" s="8">
        <f t="shared" si="17"/>
        <v>5.3921424914810459E-3</v>
      </c>
    </row>
    <row r="152" spans="1:34" ht="15" customHeight="1" x14ac:dyDescent="0.25">
      <c r="A152" s="5">
        <v>151</v>
      </c>
      <c r="B152" s="9" t="s">
        <v>158</v>
      </c>
      <c r="C152" s="10">
        <v>202508</v>
      </c>
      <c r="D152" s="10">
        <v>205340</v>
      </c>
      <c r="E152" s="10">
        <v>208137</v>
      </c>
      <c r="F152" s="10">
        <v>210245</v>
      </c>
      <c r="G152" s="10">
        <v>212167</v>
      </c>
      <c r="H152" s="10">
        <v>214105</v>
      </c>
      <c r="I152" s="10">
        <v>216284</v>
      </c>
      <c r="J152" s="10">
        <v>218007</v>
      </c>
      <c r="K152" s="10">
        <v>219780</v>
      </c>
      <c r="L152" s="10">
        <v>221894</v>
      </c>
      <c r="M152" s="10">
        <v>225990</v>
      </c>
      <c r="N152" s="10">
        <v>228032</v>
      </c>
      <c r="O152" s="10">
        <v>229572</v>
      </c>
      <c r="P152" s="10">
        <v>231336</v>
      </c>
      <c r="Q152" s="10">
        <v>233419</v>
      </c>
      <c r="R152" s="10">
        <v>235372</v>
      </c>
      <c r="S152" s="10">
        <v>236877</v>
      </c>
      <c r="T152" s="10">
        <v>238913</v>
      </c>
      <c r="U152" s="10">
        <v>240640</v>
      </c>
      <c r="V152" s="10">
        <v>241982</v>
      </c>
      <c r="W152" s="10">
        <v>243434</v>
      </c>
      <c r="X152" s="10">
        <v>243962</v>
      </c>
      <c r="Y152" s="10">
        <v>245305</v>
      </c>
      <c r="Z152" s="10">
        <v>247042</v>
      </c>
      <c r="AA152" s="10">
        <v>248549</v>
      </c>
      <c r="AB152" s="10">
        <v>249876</v>
      </c>
      <c r="AC152" s="8">
        <f t="shared" si="12"/>
        <v>0.23390680861990637</v>
      </c>
      <c r="AD152" s="8">
        <f t="shared" si="13"/>
        <v>8.4428576922461751E-3</v>
      </c>
      <c r="AE152" s="8">
        <f t="shared" si="14"/>
        <v>5.9976697808237223E-3</v>
      </c>
      <c r="AF152" s="8">
        <f t="shared" si="15"/>
        <v>5.2374550171836454E-3</v>
      </c>
      <c r="AG152" s="8">
        <f t="shared" si="16"/>
        <v>6.1731292267992455E-3</v>
      </c>
      <c r="AH152" s="8">
        <f t="shared" si="17"/>
        <v>5.3389874833533833E-3</v>
      </c>
    </row>
    <row r="153" spans="1:34" ht="15" customHeight="1" x14ac:dyDescent="0.25">
      <c r="A153" s="5">
        <v>152</v>
      </c>
      <c r="B153" s="6" t="s">
        <v>159</v>
      </c>
      <c r="C153" s="7">
        <v>336443</v>
      </c>
      <c r="D153" s="7">
        <v>342262</v>
      </c>
      <c r="E153" s="7">
        <v>349544</v>
      </c>
      <c r="F153" s="7">
        <v>357097</v>
      </c>
      <c r="G153" s="7">
        <v>364330</v>
      </c>
      <c r="H153" s="7">
        <v>370735</v>
      </c>
      <c r="I153" s="7">
        <v>376882</v>
      </c>
      <c r="J153" s="7">
        <v>382703</v>
      </c>
      <c r="K153" s="7">
        <v>389164</v>
      </c>
      <c r="L153" s="7">
        <v>396371</v>
      </c>
      <c r="M153" s="7">
        <v>407529</v>
      </c>
      <c r="N153" s="7">
        <v>412722</v>
      </c>
      <c r="O153" s="7">
        <v>415018</v>
      </c>
      <c r="P153" s="7">
        <v>416102</v>
      </c>
      <c r="Q153" s="7">
        <v>417355</v>
      </c>
      <c r="R153" s="7">
        <v>417403</v>
      </c>
      <c r="S153" s="7">
        <v>418918</v>
      </c>
      <c r="T153" s="7">
        <v>419214</v>
      </c>
      <c r="U153" s="7">
        <v>418839</v>
      </c>
      <c r="V153" s="7">
        <v>419726</v>
      </c>
      <c r="W153" s="7">
        <v>421504</v>
      </c>
      <c r="X153" s="7">
        <v>422635</v>
      </c>
      <c r="Y153" s="7">
        <v>425841</v>
      </c>
      <c r="Z153" s="7">
        <v>428906</v>
      </c>
      <c r="AA153" s="7">
        <v>432952</v>
      </c>
      <c r="AB153" s="7">
        <v>433946</v>
      </c>
      <c r="AC153" s="8">
        <f t="shared" si="12"/>
        <v>0.28980540537327276</v>
      </c>
      <c r="AD153" s="8">
        <f t="shared" si="13"/>
        <v>1.0231643279163594E-2</v>
      </c>
      <c r="AE153" s="8">
        <f t="shared" si="14"/>
        <v>3.8943554149455384E-3</v>
      </c>
      <c r="AF153" s="8">
        <f t="shared" si="15"/>
        <v>5.8351254231354677E-3</v>
      </c>
      <c r="AG153" s="8">
        <f t="shared" si="16"/>
        <v>6.3044785021415528E-3</v>
      </c>
      <c r="AH153" s="8">
        <f t="shared" si="17"/>
        <v>2.2958665163805687E-3</v>
      </c>
    </row>
    <row r="154" spans="1:34" ht="15" customHeight="1" x14ac:dyDescent="0.25">
      <c r="A154" s="5">
        <v>153</v>
      </c>
      <c r="B154" s="6" t="s">
        <v>160</v>
      </c>
      <c r="C154" s="7">
        <v>246838</v>
      </c>
      <c r="D154" s="7">
        <v>248185</v>
      </c>
      <c r="E154" s="7">
        <v>249820</v>
      </c>
      <c r="F154" s="7">
        <v>249989</v>
      </c>
      <c r="G154" s="7">
        <v>254385</v>
      </c>
      <c r="H154" s="7">
        <v>256655</v>
      </c>
      <c r="I154" s="7">
        <v>225681</v>
      </c>
      <c r="J154" s="7">
        <v>231583</v>
      </c>
      <c r="K154" s="7">
        <v>236155</v>
      </c>
      <c r="L154" s="7">
        <v>238772</v>
      </c>
      <c r="M154" s="7">
        <v>389294</v>
      </c>
      <c r="N154" s="7">
        <v>393542</v>
      </c>
      <c r="O154" s="7">
        <v>396416</v>
      </c>
      <c r="P154" s="7">
        <v>399362</v>
      </c>
      <c r="Q154" s="7">
        <v>403078</v>
      </c>
      <c r="R154" s="7">
        <v>405650</v>
      </c>
      <c r="S154" s="7">
        <v>407750</v>
      </c>
      <c r="T154" s="7">
        <v>411262</v>
      </c>
      <c r="U154" s="7">
        <v>412682</v>
      </c>
      <c r="V154" s="7">
        <v>414890</v>
      </c>
      <c r="W154" s="7">
        <v>416648</v>
      </c>
      <c r="X154" s="7">
        <v>418807</v>
      </c>
      <c r="Y154" s="7">
        <v>420946</v>
      </c>
      <c r="Z154" s="7">
        <v>422383</v>
      </c>
      <c r="AA154" s="7">
        <v>427464</v>
      </c>
      <c r="AB154" s="7">
        <v>431329</v>
      </c>
      <c r="AC154" s="8">
        <f t="shared" si="12"/>
        <v>0.74741733444607394</v>
      </c>
      <c r="AD154" s="8">
        <f t="shared" si="13"/>
        <v>2.25766357947359E-2</v>
      </c>
      <c r="AE154" s="8">
        <f t="shared" si="14"/>
        <v>6.1569184954066714E-3</v>
      </c>
      <c r="AF154" s="8">
        <f t="shared" si="15"/>
        <v>6.9499192418209788E-3</v>
      </c>
      <c r="AG154" s="8">
        <f t="shared" si="16"/>
        <v>8.1552680163130553E-3</v>
      </c>
      <c r="AH154" s="8">
        <f t="shared" si="17"/>
        <v>9.0416970785843955E-3</v>
      </c>
    </row>
    <row r="155" spans="1:34" ht="15" customHeight="1" x14ac:dyDescent="0.25">
      <c r="A155" s="5">
        <v>154</v>
      </c>
      <c r="B155" s="6" t="s">
        <v>161</v>
      </c>
      <c r="C155" s="7">
        <v>131053</v>
      </c>
      <c r="D155" s="7">
        <v>131266</v>
      </c>
      <c r="E155" s="7">
        <v>131633</v>
      </c>
      <c r="F155" s="7">
        <v>132998</v>
      </c>
      <c r="G155" s="7">
        <v>134264</v>
      </c>
      <c r="H155" s="7">
        <v>135622</v>
      </c>
      <c r="I155" s="7">
        <v>137835</v>
      </c>
      <c r="J155" s="7">
        <v>139762</v>
      </c>
      <c r="K155" s="7">
        <v>141446</v>
      </c>
      <c r="L155" s="7">
        <v>142693</v>
      </c>
      <c r="M155" s="7">
        <v>145892</v>
      </c>
      <c r="N155" s="7">
        <v>146752</v>
      </c>
      <c r="O155" s="7">
        <v>147686</v>
      </c>
      <c r="P155" s="7">
        <v>147789</v>
      </c>
      <c r="Q155" s="7">
        <v>148266</v>
      </c>
      <c r="R155" s="7">
        <v>148525</v>
      </c>
      <c r="S155" s="7">
        <v>148458</v>
      </c>
      <c r="T155" s="7">
        <v>148613</v>
      </c>
      <c r="U155" s="7">
        <v>149057</v>
      </c>
      <c r="V155" s="7">
        <v>150479</v>
      </c>
      <c r="W155" s="7">
        <v>151176</v>
      </c>
      <c r="X155" s="7">
        <v>151519</v>
      </c>
      <c r="Y155" s="7">
        <v>152596</v>
      </c>
      <c r="Z155" s="7">
        <v>153672</v>
      </c>
      <c r="AA155" s="7">
        <v>155272</v>
      </c>
      <c r="AB155" s="7">
        <v>156266</v>
      </c>
      <c r="AC155" s="8">
        <f t="shared" si="12"/>
        <v>0.19238781256438234</v>
      </c>
      <c r="AD155" s="8">
        <f t="shared" si="13"/>
        <v>7.0631416218533971E-3</v>
      </c>
      <c r="AE155" s="8">
        <f t="shared" si="14"/>
        <v>5.0935672445562297E-3</v>
      </c>
      <c r="AF155" s="8">
        <f t="shared" si="15"/>
        <v>6.6449729907249733E-3</v>
      </c>
      <c r="AG155" s="8">
        <f t="shared" si="16"/>
        <v>7.9533872062396149E-3</v>
      </c>
      <c r="AH155" s="8">
        <f t="shared" si="17"/>
        <v>6.401669328661961E-3</v>
      </c>
    </row>
    <row r="156" spans="1:34" ht="15" customHeight="1" x14ac:dyDescent="0.25">
      <c r="A156" s="5">
        <v>155</v>
      </c>
      <c r="B156" s="9" t="s">
        <v>162</v>
      </c>
      <c r="C156" s="10">
        <v>368628</v>
      </c>
      <c r="D156" s="10">
        <v>372592</v>
      </c>
      <c r="E156" s="10">
        <v>378285</v>
      </c>
      <c r="F156" s="10">
        <v>386399</v>
      </c>
      <c r="G156" s="10">
        <v>394996</v>
      </c>
      <c r="H156" s="10">
        <v>403653</v>
      </c>
      <c r="I156" s="10">
        <v>409641</v>
      </c>
      <c r="J156" s="10">
        <v>416189</v>
      </c>
      <c r="K156" s="10">
        <v>422343</v>
      </c>
      <c r="L156" s="10">
        <v>429668</v>
      </c>
      <c r="M156" s="10">
        <v>443074</v>
      </c>
      <c r="N156" s="10">
        <v>447313</v>
      </c>
      <c r="O156" s="10">
        <v>450715</v>
      </c>
      <c r="P156" s="10">
        <v>453832</v>
      </c>
      <c r="Q156" s="10">
        <v>456915</v>
      </c>
      <c r="R156" s="10">
        <v>459335</v>
      </c>
      <c r="S156" s="10">
        <v>462017</v>
      </c>
      <c r="T156" s="10">
        <v>465582</v>
      </c>
      <c r="U156" s="10">
        <v>468272</v>
      </c>
      <c r="V156" s="10">
        <v>470229</v>
      </c>
      <c r="W156" s="10">
        <v>473915</v>
      </c>
      <c r="X156" s="10">
        <v>476987</v>
      </c>
      <c r="Y156" s="10">
        <v>478037</v>
      </c>
      <c r="Z156" s="10">
        <v>480816</v>
      </c>
      <c r="AA156" s="10">
        <v>483851</v>
      </c>
      <c r="AB156" s="10">
        <v>485146</v>
      </c>
      <c r="AC156" s="8">
        <f t="shared" si="12"/>
        <v>0.31608559306401035</v>
      </c>
      <c r="AD156" s="8">
        <f t="shared" si="13"/>
        <v>1.1047047783615316E-2</v>
      </c>
      <c r="AE156" s="8">
        <f t="shared" si="14"/>
        <v>5.4819798833749545E-3</v>
      </c>
      <c r="AF156" s="8">
        <f t="shared" si="15"/>
        <v>4.6953680249888219E-3</v>
      </c>
      <c r="AG156" s="8">
        <f t="shared" si="16"/>
        <v>4.9327063401722882E-3</v>
      </c>
      <c r="AH156" s="8">
        <f t="shared" si="17"/>
        <v>2.6764437812467059E-3</v>
      </c>
    </row>
    <row r="157" spans="1:34" ht="15" customHeight="1" x14ac:dyDescent="0.25">
      <c r="A157" s="5">
        <v>156</v>
      </c>
      <c r="B157" s="6" t="s">
        <v>163</v>
      </c>
      <c r="C157" s="7">
        <v>178844</v>
      </c>
      <c r="D157" s="7">
        <v>180192</v>
      </c>
      <c r="E157" s="7">
        <v>180791</v>
      </c>
      <c r="F157" s="7">
        <v>181955</v>
      </c>
      <c r="G157" s="7">
        <v>182831</v>
      </c>
      <c r="H157" s="7">
        <v>185290</v>
      </c>
      <c r="I157" s="7">
        <v>188814</v>
      </c>
      <c r="J157" s="7">
        <v>191379</v>
      </c>
      <c r="K157" s="7">
        <v>193753</v>
      </c>
      <c r="L157" s="7">
        <v>196329</v>
      </c>
      <c r="M157" s="7">
        <v>210455</v>
      </c>
      <c r="N157" s="7">
        <v>212093</v>
      </c>
      <c r="O157" s="7">
        <v>214396</v>
      </c>
      <c r="P157" s="7">
        <v>216229</v>
      </c>
      <c r="Q157" s="7">
        <v>217572</v>
      </c>
      <c r="R157" s="7">
        <v>218787</v>
      </c>
      <c r="S157" s="7">
        <v>221393</v>
      </c>
      <c r="T157" s="7">
        <v>221437</v>
      </c>
      <c r="U157" s="7">
        <v>223106</v>
      </c>
      <c r="V157" s="7">
        <v>223426</v>
      </c>
      <c r="W157" s="7">
        <v>223855</v>
      </c>
      <c r="X157" s="7">
        <v>225050</v>
      </c>
      <c r="Y157" s="7">
        <v>226464</v>
      </c>
      <c r="Z157" s="7">
        <v>227275</v>
      </c>
      <c r="AA157" s="7">
        <v>227968</v>
      </c>
      <c r="AB157" s="7">
        <v>228468</v>
      </c>
      <c r="AC157" s="8">
        <f t="shared" si="12"/>
        <v>0.27747086846637292</v>
      </c>
      <c r="AD157" s="8">
        <f t="shared" si="13"/>
        <v>9.8434204439517003E-3</v>
      </c>
      <c r="AE157" s="8">
        <f t="shared" si="14"/>
        <v>4.3391372087606683E-3</v>
      </c>
      <c r="AF157" s="8">
        <f t="shared" si="15"/>
        <v>4.0878597862150645E-3</v>
      </c>
      <c r="AG157" s="8">
        <f t="shared" si="16"/>
        <v>2.9410380146475124E-3</v>
      </c>
      <c r="AH157" s="8">
        <f t="shared" si="17"/>
        <v>2.1932902863559798E-3</v>
      </c>
    </row>
    <row r="158" spans="1:34" ht="15" customHeight="1" x14ac:dyDescent="0.25">
      <c r="A158" s="5">
        <v>157</v>
      </c>
      <c r="B158" s="6" t="s">
        <v>164</v>
      </c>
      <c r="C158" s="7">
        <v>227117</v>
      </c>
      <c r="D158" s="7">
        <v>228333</v>
      </c>
      <c r="E158" s="7">
        <v>230227</v>
      </c>
      <c r="F158" s="7">
        <v>232791</v>
      </c>
      <c r="G158" s="7">
        <v>235113</v>
      </c>
      <c r="H158" s="7">
        <v>237767</v>
      </c>
      <c r="I158" s="7">
        <v>239878</v>
      </c>
      <c r="J158" s="7">
        <v>241848</v>
      </c>
      <c r="K158" s="7">
        <v>243682</v>
      </c>
      <c r="L158" s="7">
        <v>246474</v>
      </c>
      <c r="M158" s="7">
        <v>252744</v>
      </c>
      <c r="N158" s="7">
        <v>256387</v>
      </c>
      <c r="O158" s="7">
        <v>258545</v>
      </c>
      <c r="P158" s="7">
        <v>259955</v>
      </c>
      <c r="Q158" s="7">
        <v>262187</v>
      </c>
      <c r="R158" s="7">
        <v>263298</v>
      </c>
      <c r="S158" s="7">
        <v>264860</v>
      </c>
      <c r="T158" s="7">
        <v>266396</v>
      </c>
      <c r="U158" s="7">
        <v>266616</v>
      </c>
      <c r="V158" s="7">
        <v>267313</v>
      </c>
      <c r="W158" s="7">
        <v>269020</v>
      </c>
      <c r="X158" s="7">
        <v>269890</v>
      </c>
      <c r="Y158" s="7">
        <v>270637</v>
      </c>
      <c r="Z158" s="7">
        <v>272769</v>
      </c>
      <c r="AA158" s="7">
        <v>274270</v>
      </c>
      <c r="AB158" s="7">
        <v>276235</v>
      </c>
      <c r="AC158" s="8">
        <f t="shared" si="12"/>
        <v>0.21626738641317031</v>
      </c>
      <c r="AD158" s="8">
        <f t="shared" si="13"/>
        <v>7.8622121203066886E-3</v>
      </c>
      <c r="AE158" s="8">
        <f t="shared" si="14"/>
        <v>4.8080700657251452E-3</v>
      </c>
      <c r="AF158" s="8">
        <f t="shared" si="15"/>
        <v>5.3072792606163599E-3</v>
      </c>
      <c r="AG158" s="8">
        <f t="shared" si="16"/>
        <v>6.8478443744832695E-3</v>
      </c>
      <c r="AH158" s="8">
        <f t="shared" si="17"/>
        <v>7.16447296459693E-3</v>
      </c>
    </row>
    <row r="159" spans="1:34" ht="15" customHeight="1" x14ac:dyDescent="0.25">
      <c r="A159" s="5">
        <v>158</v>
      </c>
      <c r="B159" s="6" t="s">
        <v>165</v>
      </c>
      <c r="C159" s="7">
        <v>374521</v>
      </c>
      <c r="D159" s="7">
        <v>377155</v>
      </c>
      <c r="E159" s="7">
        <v>380629</v>
      </c>
      <c r="F159" s="7">
        <v>384547</v>
      </c>
      <c r="G159" s="7">
        <v>389177</v>
      </c>
      <c r="H159" s="7">
        <v>393788</v>
      </c>
      <c r="I159" s="7">
        <v>399279</v>
      </c>
      <c r="J159" s="7">
        <v>402476</v>
      </c>
      <c r="K159" s="7">
        <v>404771</v>
      </c>
      <c r="L159" s="7">
        <v>407125</v>
      </c>
      <c r="M159" s="7">
        <v>412233</v>
      </c>
      <c r="N159" s="7">
        <v>413989</v>
      </c>
      <c r="O159" s="7">
        <v>415286</v>
      </c>
      <c r="P159" s="7">
        <v>416481</v>
      </c>
      <c r="Q159" s="7">
        <v>417908</v>
      </c>
      <c r="R159" s="7">
        <v>419264</v>
      </c>
      <c r="S159" s="7">
        <v>420730</v>
      </c>
      <c r="T159" s="7">
        <v>423190</v>
      </c>
      <c r="U159" s="7">
        <v>426766</v>
      </c>
      <c r="V159" s="7">
        <v>427505</v>
      </c>
      <c r="W159" s="7">
        <v>428651</v>
      </c>
      <c r="X159" s="7">
        <v>429671</v>
      </c>
      <c r="Y159" s="7">
        <v>432214</v>
      </c>
      <c r="Z159" s="7">
        <v>435061</v>
      </c>
      <c r="AA159" s="7">
        <v>438379</v>
      </c>
      <c r="AB159" s="7">
        <v>440072</v>
      </c>
      <c r="AC159" s="8">
        <f t="shared" si="12"/>
        <v>0.17502623350893542</v>
      </c>
      <c r="AD159" s="8">
        <f t="shared" si="13"/>
        <v>6.4724754716869448E-3</v>
      </c>
      <c r="AE159" s="8">
        <f t="shared" si="14"/>
        <v>4.8555056261228025E-3</v>
      </c>
      <c r="AF159" s="8">
        <f t="shared" si="15"/>
        <v>5.2729094833399159E-3</v>
      </c>
      <c r="AG159" s="8">
        <f t="shared" si="16"/>
        <v>6.0239091809923817E-3</v>
      </c>
      <c r="AH159" s="8">
        <f t="shared" si="17"/>
        <v>3.8619550662782661E-3</v>
      </c>
    </row>
    <row r="160" spans="1:34" ht="15" customHeight="1" x14ac:dyDescent="0.25">
      <c r="A160" s="5">
        <v>159</v>
      </c>
      <c r="B160" s="9" t="s">
        <v>166</v>
      </c>
      <c r="C160" s="10">
        <v>100295</v>
      </c>
      <c r="D160" s="10">
        <v>102292</v>
      </c>
      <c r="E160" s="10">
        <v>104408</v>
      </c>
      <c r="F160" s="10">
        <v>106231</v>
      </c>
      <c r="G160" s="10">
        <v>108385</v>
      </c>
      <c r="H160" s="10">
        <v>111519</v>
      </c>
      <c r="I160" s="10">
        <v>112559</v>
      </c>
      <c r="J160" s="10">
        <v>113409</v>
      </c>
      <c r="K160" s="10">
        <v>114752</v>
      </c>
      <c r="L160" s="10">
        <v>116383</v>
      </c>
      <c r="M160" s="10">
        <v>111110</v>
      </c>
      <c r="N160" s="10">
        <v>112031</v>
      </c>
      <c r="O160" s="10">
        <v>112514</v>
      </c>
      <c r="P160" s="10">
        <v>113557</v>
      </c>
      <c r="Q160" s="10">
        <v>114943</v>
      </c>
      <c r="R160" s="10">
        <v>116291</v>
      </c>
      <c r="S160" s="10">
        <v>117526</v>
      </c>
      <c r="T160" s="10">
        <v>117791</v>
      </c>
      <c r="U160" s="10">
        <v>118225</v>
      </c>
      <c r="V160" s="10">
        <v>118792</v>
      </c>
      <c r="W160" s="10">
        <v>118781</v>
      </c>
      <c r="X160" s="10">
        <v>119527</v>
      </c>
      <c r="Y160" s="10">
        <v>119941</v>
      </c>
      <c r="Z160" s="10">
        <v>120727</v>
      </c>
      <c r="AA160" s="10">
        <v>120939</v>
      </c>
      <c r="AB160" s="10">
        <v>120920</v>
      </c>
      <c r="AC160" s="8">
        <f t="shared" si="12"/>
        <v>0.20564335211127174</v>
      </c>
      <c r="AD160" s="8">
        <f t="shared" si="13"/>
        <v>7.5085821499352168E-3</v>
      </c>
      <c r="AE160" s="8">
        <f t="shared" si="14"/>
        <v>3.9109779372357156E-3</v>
      </c>
      <c r="AF160" s="8">
        <f t="shared" si="15"/>
        <v>3.5759200876384067E-3</v>
      </c>
      <c r="AG160" s="8">
        <f t="shared" si="16"/>
        <v>2.7134128935435431E-3</v>
      </c>
      <c r="AH160" s="8">
        <f t="shared" si="17"/>
        <v>-1.5710399457577787E-4</v>
      </c>
    </row>
    <row r="161" spans="1:34" ht="15" customHeight="1" x14ac:dyDescent="0.25">
      <c r="A161" s="5">
        <v>160</v>
      </c>
      <c r="B161" s="9" t="s">
        <v>167</v>
      </c>
      <c r="C161" s="10">
        <v>129840</v>
      </c>
      <c r="D161" s="10">
        <v>131651</v>
      </c>
      <c r="E161" s="10">
        <v>134577</v>
      </c>
      <c r="F161" s="10">
        <v>136576</v>
      </c>
      <c r="G161" s="10">
        <v>138204</v>
      </c>
      <c r="H161" s="10">
        <v>139809</v>
      </c>
      <c r="I161" s="10">
        <v>141432</v>
      </c>
      <c r="J161" s="10">
        <v>143369</v>
      </c>
      <c r="K161" s="10">
        <v>145362</v>
      </c>
      <c r="L161" s="10">
        <v>147532</v>
      </c>
      <c r="M161" s="10">
        <v>144602</v>
      </c>
      <c r="N161" s="10">
        <v>146256</v>
      </c>
      <c r="O161" s="10">
        <v>147458</v>
      </c>
      <c r="P161" s="10">
        <v>148533</v>
      </c>
      <c r="Q161" s="10">
        <v>149167</v>
      </c>
      <c r="R161" s="10">
        <v>149794</v>
      </c>
      <c r="S161" s="10">
        <v>150784</v>
      </c>
      <c r="T161" s="10">
        <v>151890</v>
      </c>
      <c r="U161" s="10">
        <v>152636</v>
      </c>
      <c r="V161" s="10">
        <v>153762</v>
      </c>
      <c r="W161" s="10">
        <v>155068</v>
      </c>
      <c r="X161" s="10">
        <v>155503</v>
      </c>
      <c r="Y161" s="10">
        <v>155789</v>
      </c>
      <c r="Z161" s="10">
        <v>156379</v>
      </c>
      <c r="AA161" s="10">
        <v>157320</v>
      </c>
      <c r="AB161" s="10">
        <v>156907</v>
      </c>
      <c r="AC161" s="8">
        <f t="shared" si="12"/>
        <v>0.20846426370918053</v>
      </c>
      <c r="AD161" s="8">
        <f t="shared" si="13"/>
        <v>7.6027693937594787E-3</v>
      </c>
      <c r="AE161" s="8">
        <f t="shared" si="14"/>
        <v>4.6500034948961932E-3</v>
      </c>
      <c r="AF161" s="8">
        <f t="shared" si="15"/>
        <v>2.3606906037789699E-3</v>
      </c>
      <c r="AG161" s="8">
        <f t="shared" si="16"/>
        <v>2.3864248367184704E-3</v>
      </c>
      <c r="AH161" s="8">
        <f t="shared" si="17"/>
        <v>-2.6252224764810577E-3</v>
      </c>
    </row>
    <row r="162" spans="1:34" ht="15" customHeight="1" x14ac:dyDescent="0.25">
      <c r="A162" s="5">
        <v>161</v>
      </c>
      <c r="B162" s="9" t="s">
        <v>168</v>
      </c>
      <c r="C162" s="10">
        <v>164427</v>
      </c>
      <c r="D162" s="10">
        <v>166678</v>
      </c>
      <c r="E162" s="10">
        <v>169489</v>
      </c>
      <c r="F162" s="10">
        <v>171822</v>
      </c>
      <c r="G162" s="10">
        <v>174150</v>
      </c>
      <c r="H162" s="10">
        <v>176068</v>
      </c>
      <c r="I162" s="10">
        <v>178749</v>
      </c>
      <c r="J162" s="10">
        <v>180773</v>
      </c>
      <c r="K162" s="10">
        <v>183394</v>
      </c>
      <c r="L162" s="10">
        <v>185618</v>
      </c>
      <c r="M162" s="10">
        <v>207312</v>
      </c>
      <c r="N162" s="10">
        <v>208927</v>
      </c>
      <c r="O162" s="10">
        <v>210367</v>
      </c>
      <c r="P162" s="10">
        <v>212693</v>
      </c>
      <c r="Q162" s="10">
        <v>214215</v>
      </c>
      <c r="R162" s="10">
        <v>215847</v>
      </c>
      <c r="S162" s="10">
        <v>218514</v>
      </c>
      <c r="T162" s="10">
        <v>220660</v>
      </c>
      <c r="U162" s="10">
        <v>222704</v>
      </c>
      <c r="V162" s="10">
        <v>224979</v>
      </c>
      <c r="W162" s="10">
        <v>226579</v>
      </c>
      <c r="X162" s="10">
        <v>227527</v>
      </c>
      <c r="Y162" s="10">
        <v>228069</v>
      </c>
      <c r="Z162" s="10">
        <v>229143</v>
      </c>
      <c r="AA162" s="10">
        <v>230100</v>
      </c>
      <c r="AB162" s="10">
        <v>231184</v>
      </c>
      <c r="AC162" s="8">
        <f t="shared" si="12"/>
        <v>0.40599779841510214</v>
      </c>
      <c r="AD162" s="8">
        <f t="shared" si="13"/>
        <v>1.3723199494771299E-2</v>
      </c>
      <c r="AE162" s="8">
        <f t="shared" si="14"/>
        <v>6.8880247570510811E-3</v>
      </c>
      <c r="AF162" s="8">
        <f t="shared" si="15"/>
        <v>4.0321594222125778E-3</v>
      </c>
      <c r="AG162" s="8">
        <f t="shared" si="16"/>
        <v>4.5321444081674045E-3</v>
      </c>
      <c r="AH162" s="8">
        <f t="shared" si="17"/>
        <v>4.7109952194697956E-3</v>
      </c>
    </row>
    <row r="163" spans="1:34" ht="15" customHeight="1" x14ac:dyDescent="0.25">
      <c r="A163" s="5">
        <v>162</v>
      </c>
      <c r="B163" s="9" t="s">
        <v>169</v>
      </c>
      <c r="C163" s="10">
        <v>572045</v>
      </c>
      <c r="D163" s="10">
        <v>574528</v>
      </c>
      <c r="E163" s="10">
        <v>578622</v>
      </c>
      <c r="F163" s="10">
        <v>579800</v>
      </c>
      <c r="G163" s="10">
        <v>581206</v>
      </c>
      <c r="H163" s="10">
        <v>583759</v>
      </c>
      <c r="I163" s="10">
        <v>588228</v>
      </c>
      <c r="J163" s="10">
        <v>595342</v>
      </c>
      <c r="K163" s="10">
        <v>603205</v>
      </c>
      <c r="L163" s="10">
        <v>612683</v>
      </c>
      <c r="M163" s="10">
        <v>624006</v>
      </c>
      <c r="N163" s="10">
        <v>625929</v>
      </c>
      <c r="O163" s="10">
        <v>629232</v>
      </c>
      <c r="P163" s="10">
        <v>631918</v>
      </c>
      <c r="Q163" s="10">
        <v>634817</v>
      </c>
      <c r="R163" s="10">
        <v>638028</v>
      </c>
      <c r="S163" s="10">
        <v>640682</v>
      </c>
      <c r="T163" s="10">
        <v>640970</v>
      </c>
      <c r="U163" s="10">
        <v>641525</v>
      </c>
      <c r="V163" s="10">
        <v>644747</v>
      </c>
      <c r="W163" s="10">
        <v>648556</v>
      </c>
      <c r="X163" s="10">
        <v>648758</v>
      </c>
      <c r="Y163" s="10">
        <v>649765</v>
      </c>
      <c r="Z163" s="10">
        <v>654057</v>
      </c>
      <c r="AA163" s="10">
        <v>659504</v>
      </c>
      <c r="AB163" s="10">
        <v>663809</v>
      </c>
      <c r="AC163" s="8">
        <f t="shared" si="12"/>
        <v>0.16041395344771828</v>
      </c>
      <c r="AD163" s="8">
        <f t="shared" si="13"/>
        <v>5.9688147224736809E-3</v>
      </c>
      <c r="AE163" s="8">
        <f t="shared" si="14"/>
        <v>3.9690848331044304E-3</v>
      </c>
      <c r="AF163" s="8">
        <f t="shared" si="15"/>
        <v>4.6600452646006207E-3</v>
      </c>
      <c r="AG163" s="8">
        <f t="shared" si="16"/>
        <v>7.1533634201068619E-3</v>
      </c>
      <c r="AH163" s="8">
        <f t="shared" si="17"/>
        <v>6.5276328877459421E-3</v>
      </c>
    </row>
    <row r="164" spans="1:34" ht="15" customHeight="1" x14ac:dyDescent="0.25">
      <c r="A164" s="5">
        <v>163</v>
      </c>
      <c r="B164" s="6" t="s">
        <v>170</v>
      </c>
      <c r="C164" s="7">
        <v>108285</v>
      </c>
      <c r="D164" s="7">
        <v>109901</v>
      </c>
      <c r="E164" s="7">
        <v>111243</v>
      </c>
      <c r="F164" s="7">
        <v>111707</v>
      </c>
      <c r="G164" s="7">
        <v>112651</v>
      </c>
      <c r="H164" s="7">
        <v>114503</v>
      </c>
      <c r="I164" s="7">
        <v>116409</v>
      </c>
      <c r="J164" s="7">
        <v>117810</v>
      </c>
      <c r="K164" s="7">
        <v>118770</v>
      </c>
      <c r="L164" s="7">
        <v>120271</v>
      </c>
      <c r="M164" s="7">
        <v>125412</v>
      </c>
      <c r="N164" s="7">
        <v>126813</v>
      </c>
      <c r="O164" s="7">
        <v>128476</v>
      </c>
      <c r="P164" s="7">
        <v>128996</v>
      </c>
      <c r="Q164" s="7">
        <v>130469</v>
      </c>
      <c r="R164" s="7">
        <v>131186</v>
      </c>
      <c r="S164" s="7">
        <v>133060</v>
      </c>
      <c r="T164" s="7">
        <v>134226</v>
      </c>
      <c r="U164" s="7">
        <v>135034</v>
      </c>
      <c r="V164" s="7">
        <v>135480</v>
      </c>
      <c r="W164" s="7">
        <v>135478</v>
      </c>
      <c r="X164" s="7">
        <v>135987</v>
      </c>
      <c r="Y164" s="7">
        <v>136505</v>
      </c>
      <c r="Z164" s="7">
        <v>137876</v>
      </c>
      <c r="AA164" s="7">
        <v>139111</v>
      </c>
      <c r="AB164" s="7">
        <v>140155</v>
      </c>
      <c r="AC164" s="8">
        <f t="shared" si="12"/>
        <v>0.29431592556679131</v>
      </c>
      <c r="AD164" s="8">
        <f t="shared" si="13"/>
        <v>1.0372720029944604E-2</v>
      </c>
      <c r="AE164" s="8">
        <f t="shared" si="14"/>
        <v>6.6351949685123923E-3</v>
      </c>
      <c r="AF164" s="8">
        <f t="shared" si="15"/>
        <v>6.8110277676471931E-3</v>
      </c>
      <c r="AG164" s="8">
        <f t="shared" si="16"/>
        <v>8.8347006398785677E-3</v>
      </c>
      <c r="AH164" s="8">
        <f t="shared" si="17"/>
        <v>7.5047983265162351E-3</v>
      </c>
    </row>
    <row r="165" spans="1:34" ht="15" customHeight="1" x14ac:dyDescent="0.25">
      <c r="A165" s="5">
        <v>164</v>
      </c>
      <c r="B165" s="9" t="s">
        <v>171</v>
      </c>
      <c r="C165" s="10">
        <v>2429023</v>
      </c>
      <c r="D165" s="10">
        <v>2418223</v>
      </c>
      <c r="E165" s="10">
        <v>2408973</v>
      </c>
      <c r="F165" s="10">
        <v>2400193</v>
      </c>
      <c r="G165" s="10">
        <v>2387819</v>
      </c>
      <c r="H165" s="10">
        <v>2372328</v>
      </c>
      <c r="I165" s="10">
        <v>2361482</v>
      </c>
      <c r="J165" s="10">
        <v>2357141</v>
      </c>
      <c r="K165" s="10">
        <v>2355391</v>
      </c>
      <c r="L165" s="10">
        <v>2354957</v>
      </c>
      <c r="M165" s="10">
        <v>2358572</v>
      </c>
      <c r="N165" s="10">
        <v>2368015</v>
      </c>
      <c r="O165" s="10">
        <v>2374030</v>
      </c>
      <c r="P165" s="10">
        <v>2379353</v>
      </c>
      <c r="Q165" s="10">
        <v>2381704</v>
      </c>
      <c r="R165" s="10">
        <v>2379296</v>
      </c>
      <c r="S165" s="10">
        <v>2377735</v>
      </c>
      <c r="T165" s="10">
        <v>2372214</v>
      </c>
      <c r="U165" s="10">
        <v>2371853</v>
      </c>
      <c r="V165" s="10">
        <v>2371804</v>
      </c>
      <c r="W165" s="10">
        <v>2455193</v>
      </c>
      <c r="X165" s="10">
        <v>2450852</v>
      </c>
      <c r="Y165" s="10">
        <v>2433371</v>
      </c>
      <c r="Z165" s="10">
        <v>2428225</v>
      </c>
      <c r="AA165" s="10">
        <v>2425152</v>
      </c>
      <c r="AB165" s="10">
        <v>2421992</v>
      </c>
      <c r="AC165" s="8">
        <f t="shared" si="12"/>
        <v>-2.8945794255550482E-3</v>
      </c>
      <c r="AD165" s="8">
        <f t="shared" si="13"/>
        <v>-1.1594435082762367E-4</v>
      </c>
      <c r="AE165" s="8">
        <f t="shared" si="14"/>
        <v>1.7801522394065294E-3</v>
      </c>
      <c r="AF165" s="8">
        <f t="shared" si="15"/>
        <v>-2.7193022128452204E-3</v>
      </c>
      <c r="AG165" s="8">
        <f t="shared" si="16"/>
        <v>-1.5611790063466691E-3</v>
      </c>
      <c r="AH165" s="8">
        <f t="shared" si="17"/>
        <v>-1.3030111102314411E-3</v>
      </c>
    </row>
    <row r="166" spans="1:34" ht="15" customHeight="1" x14ac:dyDescent="0.25">
      <c r="A166" s="5">
        <v>165</v>
      </c>
      <c r="B166" s="9" t="s">
        <v>172</v>
      </c>
      <c r="C166" s="10">
        <v>2014665</v>
      </c>
      <c r="D166" s="10">
        <v>2035680</v>
      </c>
      <c r="E166" s="10">
        <v>2050030</v>
      </c>
      <c r="F166" s="10">
        <v>2066256</v>
      </c>
      <c r="G166" s="10">
        <v>2083905</v>
      </c>
      <c r="H166" s="10">
        <v>2102422</v>
      </c>
      <c r="I166" s="10">
        <v>2122711</v>
      </c>
      <c r="J166" s="10">
        <v>2148315</v>
      </c>
      <c r="K166" s="10">
        <v>2158643</v>
      </c>
      <c r="L166" s="10">
        <v>2171896</v>
      </c>
      <c r="M166" s="10">
        <v>2141578</v>
      </c>
      <c r="N166" s="10">
        <v>2149966</v>
      </c>
      <c r="O166" s="10">
        <v>2159028</v>
      </c>
      <c r="P166" s="10">
        <v>2171207</v>
      </c>
      <c r="Q166" s="10">
        <v>2184047</v>
      </c>
      <c r="R166" s="10">
        <v>2196029</v>
      </c>
      <c r="S166" s="10">
        <v>2209105</v>
      </c>
      <c r="T166" s="10">
        <v>2223008</v>
      </c>
      <c r="U166" s="10">
        <v>2234732</v>
      </c>
      <c r="V166" s="10">
        <v>2248095</v>
      </c>
      <c r="W166" s="10">
        <v>2251978</v>
      </c>
      <c r="X166" s="10">
        <v>2251965</v>
      </c>
      <c r="Y166" s="10">
        <v>2261603</v>
      </c>
      <c r="Z166" s="10">
        <v>2281096</v>
      </c>
      <c r="AA166" s="10">
        <v>2299751</v>
      </c>
      <c r="AB166" s="10">
        <v>2312858</v>
      </c>
      <c r="AC166" s="8">
        <f t="shared" si="12"/>
        <v>0.14801120781866961</v>
      </c>
      <c r="AD166" s="8">
        <f t="shared" si="13"/>
        <v>5.5365125797697257E-3</v>
      </c>
      <c r="AE166" s="8">
        <f t="shared" si="14"/>
        <v>5.1967826586369892E-3</v>
      </c>
      <c r="AF166" s="8">
        <f t="shared" si="15"/>
        <v>5.3492661249512352E-3</v>
      </c>
      <c r="AG166" s="8">
        <f t="shared" si="16"/>
        <v>7.4980155044579444E-3</v>
      </c>
      <c r="AH166" s="8">
        <f t="shared" si="17"/>
        <v>5.6993126647189194E-3</v>
      </c>
    </row>
    <row r="167" spans="1:34" ht="15" customHeight="1" x14ac:dyDescent="0.25">
      <c r="A167" s="5">
        <v>166</v>
      </c>
      <c r="B167" s="9" t="s">
        <v>173</v>
      </c>
      <c r="C167" s="10">
        <v>232355</v>
      </c>
      <c r="D167" s="10">
        <v>233348</v>
      </c>
      <c r="E167" s="10">
        <v>235499</v>
      </c>
      <c r="F167" s="10">
        <v>238988</v>
      </c>
      <c r="G167" s="10">
        <v>239311</v>
      </c>
      <c r="H167" s="10">
        <v>235769</v>
      </c>
      <c r="I167" s="10">
        <v>239543</v>
      </c>
      <c r="J167" s="10">
        <v>238087</v>
      </c>
      <c r="K167" s="10">
        <v>239865</v>
      </c>
      <c r="L167" s="10">
        <v>240862</v>
      </c>
      <c r="M167" s="10">
        <v>251766</v>
      </c>
      <c r="N167" s="10">
        <v>254703</v>
      </c>
      <c r="O167" s="10">
        <v>255048</v>
      </c>
      <c r="P167" s="10">
        <v>253454</v>
      </c>
      <c r="Q167" s="10">
        <v>254765</v>
      </c>
      <c r="R167" s="10">
        <v>260945</v>
      </c>
      <c r="S167" s="10">
        <v>265179</v>
      </c>
      <c r="T167" s="10">
        <v>268678</v>
      </c>
      <c r="U167" s="10">
        <v>271906</v>
      </c>
      <c r="V167" s="10">
        <v>274904</v>
      </c>
      <c r="W167" s="10">
        <v>275811</v>
      </c>
      <c r="X167" s="10">
        <v>276682</v>
      </c>
      <c r="Y167" s="10">
        <v>277805</v>
      </c>
      <c r="Z167" s="10">
        <v>277358</v>
      </c>
      <c r="AA167" s="10">
        <v>280728</v>
      </c>
      <c r="AB167" s="10">
        <v>283374</v>
      </c>
      <c r="AC167" s="8">
        <f t="shared" si="12"/>
        <v>0.21957349745002258</v>
      </c>
      <c r="AD167" s="8">
        <f t="shared" si="13"/>
        <v>7.971653992693728E-3</v>
      </c>
      <c r="AE167" s="8">
        <f t="shared" si="14"/>
        <v>8.2798824590664122E-3</v>
      </c>
      <c r="AF167" s="8">
        <f t="shared" si="15"/>
        <v>5.4250086324842961E-3</v>
      </c>
      <c r="AG167" s="8">
        <f t="shared" si="16"/>
        <v>6.6379848112614326E-3</v>
      </c>
      <c r="AH167" s="8">
        <f t="shared" si="17"/>
        <v>9.4254937163375224E-3</v>
      </c>
    </row>
    <row r="168" spans="1:34" ht="15" customHeight="1" x14ac:dyDescent="0.25">
      <c r="A168" s="5">
        <v>167</v>
      </c>
      <c r="B168" s="9" t="s">
        <v>174</v>
      </c>
      <c r="C168" s="10">
        <v>146050</v>
      </c>
      <c r="D168" s="10">
        <v>146330</v>
      </c>
      <c r="E168" s="10">
        <v>146040</v>
      </c>
      <c r="F168" s="10">
        <v>146680</v>
      </c>
      <c r="G168" s="10">
        <v>146414</v>
      </c>
      <c r="H168" s="10">
        <v>147244</v>
      </c>
      <c r="I168" s="10">
        <v>148172</v>
      </c>
      <c r="J168" s="10">
        <v>149299</v>
      </c>
      <c r="K168" s="10">
        <v>150344</v>
      </c>
      <c r="L168" s="10">
        <v>151399</v>
      </c>
      <c r="M168" s="10">
        <v>154050</v>
      </c>
      <c r="N168" s="10">
        <v>154554</v>
      </c>
      <c r="O168" s="10">
        <v>154778</v>
      </c>
      <c r="P168" s="10">
        <v>154402</v>
      </c>
      <c r="Q168" s="10">
        <v>154519</v>
      </c>
      <c r="R168" s="10">
        <v>154409</v>
      </c>
      <c r="S168" s="10">
        <v>154642</v>
      </c>
      <c r="T168" s="10">
        <v>154707</v>
      </c>
      <c r="U168" s="10">
        <v>155229</v>
      </c>
      <c r="V168" s="10">
        <v>155966</v>
      </c>
      <c r="W168" s="10">
        <v>103761</v>
      </c>
      <c r="X168" s="10">
        <v>102575</v>
      </c>
      <c r="Y168" s="10">
        <v>101182</v>
      </c>
      <c r="Z168" s="10">
        <v>100364</v>
      </c>
      <c r="AA168" s="10">
        <v>99949</v>
      </c>
      <c r="AB168" s="10">
        <v>99300</v>
      </c>
      <c r="AC168" s="8">
        <f t="shared" si="12"/>
        <v>-0.32009585758301951</v>
      </c>
      <c r="AD168" s="8">
        <f t="shared" si="13"/>
        <v>-1.5313673038576225E-2</v>
      </c>
      <c r="AE168" s="8">
        <f t="shared" si="14"/>
        <v>-4.3185685891139136E-2</v>
      </c>
      <c r="AF168" s="8">
        <f t="shared" si="15"/>
        <v>-8.750411640368605E-3</v>
      </c>
      <c r="AG168" s="8">
        <f t="shared" si="16"/>
        <v>-6.2388915780920984E-3</v>
      </c>
      <c r="AH168" s="8">
        <f t="shared" si="17"/>
        <v>-6.493311588910344E-3</v>
      </c>
    </row>
    <row r="169" spans="1:34" ht="15" customHeight="1" x14ac:dyDescent="0.25">
      <c r="A169" s="5">
        <v>168</v>
      </c>
      <c r="B169" s="9" t="s">
        <v>175</v>
      </c>
      <c r="C169" s="10">
        <v>283337</v>
      </c>
      <c r="D169" s="10">
        <v>285858</v>
      </c>
      <c r="E169" s="10">
        <v>288747</v>
      </c>
      <c r="F169" s="10">
        <v>290972</v>
      </c>
      <c r="G169" s="10">
        <v>294375</v>
      </c>
      <c r="H169" s="10">
        <v>296463</v>
      </c>
      <c r="I169" s="10">
        <v>298302</v>
      </c>
      <c r="J169" s="10">
        <v>300914</v>
      </c>
      <c r="K169" s="10">
        <v>302322</v>
      </c>
      <c r="L169" s="10">
        <v>304783</v>
      </c>
      <c r="M169" s="10">
        <v>306873</v>
      </c>
      <c r="N169" s="10">
        <v>309241</v>
      </c>
      <c r="O169" s="10">
        <v>311736</v>
      </c>
      <c r="P169" s="10">
        <v>313597</v>
      </c>
      <c r="Q169" s="10">
        <v>316164</v>
      </c>
      <c r="R169" s="10">
        <v>318318</v>
      </c>
      <c r="S169" s="10">
        <v>320537</v>
      </c>
      <c r="T169" s="10">
        <v>323239</v>
      </c>
      <c r="U169" s="10">
        <v>325337</v>
      </c>
      <c r="V169" s="10">
        <v>326986</v>
      </c>
      <c r="W169" s="10">
        <v>328581</v>
      </c>
      <c r="X169" s="10">
        <v>328968</v>
      </c>
      <c r="Y169" s="10">
        <v>331014</v>
      </c>
      <c r="Z169" s="10">
        <v>332755</v>
      </c>
      <c r="AA169" s="10">
        <v>335026</v>
      </c>
      <c r="AB169" s="10">
        <v>336756</v>
      </c>
      <c r="AC169" s="8">
        <f t="shared" si="12"/>
        <v>0.18853520719143635</v>
      </c>
      <c r="AD169" s="8">
        <f t="shared" si="13"/>
        <v>6.9327864910000425E-3</v>
      </c>
      <c r="AE169" s="8">
        <f t="shared" si="14"/>
        <v>5.6466575487230664E-3</v>
      </c>
      <c r="AF169" s="8">
        <f t="shared" si="15"/>
        <v>4.9271485978767959E-3</v>
      </c>
      <c r="AG169" s="8">
        <f t="shared" si="16"/>
        <v>5.7491170877592701E-3</v>
      </c>
      <c r="AH169" s="8">
        <f t="shared" si="17"/>
        <v>5.1637783336218679E-3</v>
      </c>
    </row>
    <row r="170" spans="1:34" ht="15" customHeight="1" x14ac:dyDescent="0.25">
      <c r="A170" s="5">
        <v>169</v>
      </c>
      <c r="B170" s="9" t="s">
        <v>176</v>
      </c>
      <c r="C170" s="10">
        <v>2981616</v>
      </c>
      <c r="D170" s="10">
        <v>3024111</v>
      </c>
      <c r="E170" s="10">
        <v>3053303</v>
      </c>
      <c r="F170" s="10">
        <v>3078253</v>
      </c>
      <c r="G170" s="10">
        <v>3106569</v>
      </c>
      <c r="H170" s="10">
        <v>3132772</v>
      </c>
      <c r="I170" s="10">
        <v>3167666</v>
      </c>
      <c r="J170" s="10">
        <v>3204196</v>
      </c>
      <c r="K170" s="10">
        <v>3237612</v>
      </c>
      <c r="L170" s="10">
        <v>3269814</v>
      </c>
      <c r="M170" s="10">
        <v>3340952</v>
      </c>
      <c r="N170" s="10">
        <v>3378195</v>
      </c>
      <c r="O170" s="10">
        <v>3414538</v>
      </c>
      <c r="P170" s="10">
        <v>3453198</v>
      </c>
      <c r="Q170" s="10">
        <v>3492373</v>
      </c>
      <c r="R170" s="10">
        <v>3523710</v>
      </c>
      <c r="S170" s="10">
        <v>3562548</v>
      </c>
      <c r="T170" s="10">
        <v>3603488</v>
      </c>
      <c r="U170" s="10">
        <v>3640864</v>
      </c>
      <c r="V170" s="10">
        <v>3672645</v>
      </c>
      <c r="W170" s="10">
        <v>3694131</v>
      </c>
      <c r="X170" s="10">
        <v>3692614</v>
      </c>
      <c r="Y170" s="10">
        <v>3700187</v>
      </c>
      <c r="Z170" s="10">
        <v>3721774</v>
      </c>
      <c r="AA170" s="10">
        <v>3760895</v>
      </c>
      <c r="AB170" s="10">
        <v>3790295</v>
      </c>
      <c r="AC170" s="8">
        <f t="shared" si="12"/>
        <v>0.27122171332592793</v>
      </c>
      <c r="AD170" s="8">
        <f t="shared" si="13"/>
        <v>9.6453561656746345E-3</v>
      </c>
      <c r="AE170" s="8">
        <f t="shared" si="14"/>
        <v>7.3196023467625437E-3</v>
      </c>
      <c r="AF170" s="8">
        <f t="shared" si="15"/>
        <v>5.1529326078048054E-3</v>
      </c>
      <c r="AG170" s="8">
        <f t="shared" si="16"/>
        <v>8.0524121934555382E-3</v>
      </c>
      <c r="AH170" s="8">
        <f t="shared" si="17"/>
        <v>7.8172881720973333E-3</v>
      </c>
    </row>
    <row r="171" spans="1:34" ht="15" customHeight="1" x14ac:dyDescent="0.25">
      <c r="A171" s="5">
        <v>170</v>
      </c>
      <c r="B171" s="9" t="s">
        <v>177</v>
      </c>
      <c r="C171" s="10">
        <v>194523</v>
      </c>
      <c r="D171" s="10">
        <v>199914</v>
      </c>
      <c r="E171" s="10">
        <v>205096</v>
      </c>
      <c r="F171" s="10">
        <v>210229</v>
      </c>
      <c r="G171" s="10">
        <v>215775</v>
      </c>
      <c r="H171" s="10">
        <v>220968</v>
      </c>
      <c r="I171" s="10">
        <v>225985</v>
      </c>
      <c r="J171" s="10">
        <v>230848</v>
      </c>
      <c r="K171" s="10">
        <v>235937</v>
      </c>
      <c r="L171" s="10">
        <v>241438</v>
      </c>
      <c r="M171" s="10">
        <v>251097</v>
      </c>
      <c r="N171" s="10">
        <v>254571</v>
      </c>
      <c r="O171" s="10">
        <v>258134</v>
      </c>
      <c r="P171" s="10">
        <v>260882</v>
      </c>
      <c r="Q171" s="10">
        <v>262815</v>
      </c>
      <c r="R171" s="10">
        <v>264110</v>
      </c>
      <c r="S171" s="10">
        <v>265518</v>
      </c>
      <c r="T171" s="10">
        <v>265798</v>
      </c>
      <c r="U171" s="10">
        <v>266109</v>
      </c>
      <c r="V171" s="10">
        <v>266718</v>
      </c>
      <c r="W171" s="10">
        <v>267336</v>
      </c>
      <c r="X171" s="10">
        <v>267389</v>
      </c>
      <c r="Y171" s="10">
        <v>268450</v>
      </c>
      <c r="Z171" s="10">
        <v>271942</v>
      </c>
      <c r="AA171" s="10">
        <v>280570</v>
      </c>
      <c r="AB171" s="10">
        <v>281224</v>
      </c>
      <c r="AC171" s="8">
        <f t="shared" si="12"/>
        <v>0.44571078998370373</v>
      </c>
      <c r="AD171" s="8">
        <f t="shared" si="13"/>
        <v>1.485327345543408E-2</v>
      </c>
      <c r="AE171" s="8">
        <f t="shared" si="14"/>
        <v>6.2983337897537517E-3</v>
      </c>
      <c r="AF171" s="8">
        <f t="shared" si="15"/>
        <v>1.018051450697488E-2</v>
      </c>
      <c r="AG171" s="8">
        <f t="shared" si="16"/>
        <v>1.5616288793035782E-2</v>
      </c>
      <c r="AH171" s="8">
        <f t="shared" si="17"/>
        <v>2.330969098620665E-3</v>
      </c>
    </row>
    <row r="172" spans="1:34" ht="15" customHeight="1" x14ac:dyDescent="0.25">
      <c r="A172" s="5">
        <v>171</v>
      </c>
      <c r="B172" s="9" t="s">
        <v>178</v>
      </c>
      <c r="C172" s="10">
        <v>343120</v>
      </c>
      <c r="D172" s="10">
        <v>346821</v>
      </c>
      <c r="E172" s="10">
        <v>348183</v>
      </c>
      <c r="F172" s="10">
        <v>348905</v>
      </c>
      <c r="G172" s="10">
        <v>350876</v>
      </c>
      <c r="H172" s="10">
        <v>353589</v>
      </c>
      <c r="I172" s="10">
        <v>356726</v>
      </c>
      <c r="J172" s="10">
        <v>360105</v>
      </c>
      <c r="K172" s="10">
        <v>363237</v>
      </c>
      <c r="L172" s="10">
        <v>365364</v>
      </c>
      <c r="M172" s="10">
        <v>365453</v>
      </c>
      <c r="N172" s="10">
        <v>363878</v>
      </c>
      <c r="O172" s="10">
        <v>362560</v>
      </c>
      <c r="P172" s="10">
        <v>361776</v>
      </c>
      <c r="Q172" s="10">
        <v>360944</v>
      </c>
      <c r="R172" s="10">
        <v>360747</v>
      </c>
      <c r="S172" s="10">
        <v>361679</v>
      </c>
      <c r="T172" s="10">
        <v>363284</v>
      </c>
      <c r="U172" s="10">
        <v>363955</v>
      </c>
      <c r="V172" s="10">
        <v>364700</v>
      </c>
      <c r="W172" s="10">
        <v>365142</v>
      </c>
      <c r="X172" s="10">
        <v>365851</v>
      </c>
      <c r="Y172" s="10">
        <v>367586</v>
      </c>
      <c r="Z172" s="10">
        <v>370164</v>
      </c>
      <c r="AA172" s="10">
        <v>373361</v>
      </c>
      <c r="AB172" s="10">
        <v>376890</v>
      </c>
      <c r="AC172" s="8">
        <f t="shared" si="12"/>
        <v>9.8420377710422016E-2</v>
      </c>
      <c r="AD172" s="8">
        <f t="shared" si="13"/>
        <v>3.7619836623090652E-3</v>
      </c>
      <c r="AE172" s="8">
        <f t="shared" si="14"/>
        <v>4.387244508384347E-3</v>
      </c>
      <c r="AF172" s="8">
        <f t="shared" si="15"/>
        <v>6.3535081801684434E-3</v>
      </c>
      <c r="AG172" s="8">
        <f t="shared" si="16"/>
        <v>8.366828826966044E-3</v>
      </c>
      <c r="AH172" s="8">
        <f t="shared" si="17"/>
        <v>9.4519781123363171E-3</v>
      </c>
    </row>
    <row r="173" spans="1:34" ht="15" customHeight="1" x14ac:dyDescent="0.25">
      <c r="A173" s="5">
        <v>172</v>
      </c>
      <c r="B173" s="9" t="s">
        <v>179</v>
      </c>
      <c r="C173" s="10">
        <v>320434</v>
      </c>
      <c r="D173" s="10">
        <v>325839</v>
      </c>
      <c r="E173" s="10">
        <v>332703</v>
      </c>
      <c r="F173" s="10">
        <v>339131</v>
      </c>
      <c r="G173" s="10">
        <v>346057</v>
      </c>
      <c r="H173" s="10">
        <v>351851</v>
      </c>
      <c r="I173" s="10">
        <v>359341</v>
      </c>
      <c r="J173" s="10">
        <v>360908</v>
      </c>
      <c r="K173" s="10">
        <v>365790</v>
      </c>
      <c r="L173" s="10">
        <v>374553</v>
      </c>
      <c r="M173" s="10">
        <v>383511</v>
      </c>
      <c r="N173" s="10">
        <v>388534</v>
      </c>
      <c r="O173" s="10">
        <v>392704</v>
      </c>
      <c r="P173" s="10">
        <v>398003</v>
      </c>
      <c r="Q173" s="10">
        <v>399171</v>
      </c>
      <c r="R173" s="10">
        <v>399917</v>
      </c>
      <c r="S173" s="10">
        <v>402855</v>
      </c>
      <c r="T173" s="10">
        <v>402149</v>
      </c>
      <c r="U173" s="10">
        <v>399386</v>
      </c>
      <c r="V173" s="10">
        <v>398130</v>
      </c>
      <c r="W173" s="10">
        <v>398391</v>
      </c>
      <c r="X173" s="10">
        <v>399915</v>
      </c>
      <c r="Y173" s="10">
        <v>400401</v>
      </c>
      <c r="Z173" s="10">
        <v>401959</v>
      </c>
      <c r="AA173" s="10">
        <v>404623</v>
      </c>
      <c r="AB173" s="10">
        <v>405821</v>
      </c>
      <c r="AC173" s="8">
        <f t="shared" si="12"/>
        <v>0.26647297103303647</v>
      </c>
      <c r="AD173" s="8">
        <f t="shared" si="13"/>
        <v>9.4942208106219006E-3</v>
      </c>
      <c r="AE173" s="8">
        <f t="shared" si="14"/>
        <v>1.4665894025278625E-3</v>
      </c>
      <c r="AF173" s="8">
        <f t="shared" si="15"/>
        <v>3.7024854455520728E-3</v>
      </c>
      <c r="AG173" s="8">
        <f t="shared" si="16"/>
        <v>4.4919355461277011E-3</v>
      </c>
      <c r="AH173" s="8">
        <f t="shared" si="17"/>
        <v>2.9607807761793076E-3</v>
      </c>
    </row>
    <row r="174" spans="1:34" ht="15" customHeight="1" x14ac:dyDescent="0.25">
      <c r="A174" s="5">
        <v>173</v>
      </c>
      <c r="B174" s="6" t="s">
        <v>180</v>
      </c>
      <c r="C174" s="7">
        <v>223245</v>
      </c>
      <c r="D174" s="7">
        <v>224928</v>
      </c>
      <c r="E174" s="7">
        <v>226893</v>
      </c>
      <c r="F174" s="7">
        <v>228038</v>
      </c>
      <c r="G174" s="7">
        <v>226728</v>
      </c>
      <c r="H174" s="7">
        <v>224877</v>
      </c>
      <c r="I174" s="7">
        <v>223351</v>
      </c>
      <c r="J174" s="7">
        <v>222246</v>
      </c>
      <c r="K174" s="7">
        <v>221521</v>
      </c>
      <c r="L174" s="7">
        <v>221151</v>
      </c>
      <c r="M174" s="7">
        <v>216300</v>
      </c>
      <c r="N174" s="7">
        <v>217348</v>
      </c>
      <c r="O174" s="7">
        <v>218386</v>
      </c>
      <c r="P174" s="7">
        <v>219709</v>
      </c>
      <c r="Q174" s="7">
        <v>221066</v>
      </c>
      <c r="R174" s="7">
        <v>222252</v>
      </c>
      <c r="S174" s="7">
        <v>223614</v>
      </c>
      <c r="T174" s="7">
        <v>225233</v>
      </c>
      <c r="U174" s="7">
        <v>226724</v>
      </c>
      <c r="V174" s="7">
        <v>227436</v>
      </c>
      <c r="W174" s="7">
        <v>228055</v>
      </c>
      <c r="X174" s="7">
        <v>232449</v>
      </c>
      <c r="Y174" s="7">
        <v>232970</v>
      </c>
      <c r="Z174" s="7">
        <v>233592</v>
      </c>
      <c r="AA174" s="7">
        <v>233951</v>
      </c>
      <c r="AB174" s="7">
        <v>233539</v>
      </c>
      <c r="AC174" s="8">
        <f t="shared" si="12"/>
        <v>4.611077515733835E-2</v>
      </c>
      <c r="AD174" s="8">
        <f t="shared" si="13"/>
        <v>1.804797234691069E-3</v>
      </c>
      <c r="AE174" s="8">
        <f t="shared" si="14"/>
        <v>4.9660113117053761E-3</v>
      </c>
      <c r="AF174" s="8">
        <f t="shared" si="15"/>
        <v>4.7637625663510264E-3</v>
      </c>
      <c r="AG174" s="8">
        <f t="shared" si="16"/>
        <v>8.1346295015460868E-4</v>
      </c>
      <c r="AH174" s="8">
        <f t="shared" si="17"/>
        <v>-1.7610525280934897E-3</v>
      </c>
    </row>
    <row r="175" spans="1:34" ht="15" customHeight="1" x14ac:dyDescent="0.25">
      <c r="A175" s="5">
        <v>174</v>
      </c>
      <c r="B175" s="6" t="s">
        <v>181</v>
      </c>
      <c r="C175" s="7">
        <v>120838</v>
      </c>
      <c r="D175" s="7">
        <v>123239</v>
      </c>
      <c r="E175" s="7">
        <v>124743</v>
      </c>
      <c r="F175" s="7">
        <v>126224</v>
      </c>
      <c r="G175" s="7">
        <v>128321</v>
      </c>
      <c r="H175" s="7">
        <v>130098</v>
      </c>
      <c r="I175" s="7">
        <v>131995</v>
      </c>
      <c r="J175" s="7">
        <v>133436</v>
      </c>
      <c r="K175" s="7">
        <v>134288</v>
      </c>
      <c r="L175" s="7">
        <v>134319</v>
      </c>
      <c r="M175" s="7">
        <v>142242</v>
      </c>
      <c r="N175" s="7">
        <v>142129</v>
      </c>
      <c r="O175" s="7">
        <v>141978</v>
      </c>
      <c r="P175" s="7">
        <v>141492</v>
      </c>
      <c r="Q175" s="7">
        <v>141765</v>
      </c>
      <c r="R175" s="7">
        <v>142445</v>
      </c>
      <c r="S175" s="7">
        <v>142920</v>
      </c>
      <c r="T175" s="7">
        <v>143016</v>
      </c>
      <c r="U175" s="7">
        <v>143000</v>
      </c>
      <c r="V175" s="7">
        <v>143203</v>
      </c>
      <c r="W175" s="7">
        <v>142786</v>
      </c>
      <c r="X175" s="7">
        <v>142687</v>
      </c>
      <c r="Y175" s="7">
        <v>143657</v>
      </c>
      <c r="Z175" s="7">
        <v>145315</v>
      </c>
      <c r="AA175" s="7">
        <v>146957</v>
      </c>
      <c r="AB175" s="7">
        <v>147819</v>
      </c>
      <c r="AC175" s="8">
        <f t="shared" si="12"/>
        <v>0.22328241116205166</v>
      </c>
      <c r="AD175" s="8">
        <f t="shared" si="13"/>
        <v>8.0940913349398791E-3</v>
      </c>
      <c r="AE175" s="8">
        <f t="shared" si="14"/>
        <v>3.7101247423723116E-3</v>
      </c>
      <c r="AF175" s="8">
        <f t="shared" si="15"/>
        <v>6.9523655522969463E-3</v>
      </c>
      <c r="AG175" s="8">
        <f t="shared" si="16"/>
        <v>9.5654723195388591E-3</v>
      </c>
      <c r="AH175" s="8">
        <f t="shared" si="17"/>
        <v>5.865661383942242E-3</v>
      </c>
    </row>
    <row r="176" spans="1:34" ht="15" customHeight="1" x14ac:dyDescent="0.25">
      <c r="A176" s="5">
        <v>175</v>
      </c>
      <c r="B176" s="6" t="s">
        <v>182</v>
      </c>
      <c r="C176" s="7">
        <v>111190</v>
      </c>
      <c r="D176" s="7">
        <v>111942</v>
      </c>
      <c r="E176" s="7">
        <v>112798</v>
      </c>
      <c r="F176" s="7">
        <v>114103</v>
      </c>
      <c r="G176" s="7">
        <v>114911</v>
      </c>
      <c r="H176" s="7">
        <v>115988</v>
      </c>
      <c r="I176" s="7">
        <v>117039</v>
      </c>
      <c r="J176" s="7">
        <v>117927</v>
      </c>
      <c r="K176" s="7">
        <v>118931</v>
      </c>
      <c r="L176" s="7">
        <v>120327</v>
      </c>
      <c r="M176" s="7">
        <v>130312</v>
      </c>
      <c r="N176" s="7">
        <v>132717</v>
      </c>
      <c r="O176" s="7">
        <v>134890</v>
      </c>
      <c r="P176" s="7">
        <v>136052</v>
      </c>
      <c r="Q176" s="7">
        <v>137515</v>
      </c>
      <c r="R176" s="7">
        <v>138672</v>
      </c>
      <c r="S176" s="7">
        <v>139604</v>
      </c>
      <c r="T176" s="7">
        <v>139858</v>
      </c>
      <c r="U176" s="7">
        <v>139389</v>
      </c>
      <c r="V176" s="7">
        <v>139667</v>
      </c>
      <c r="W176" s="7">
        <v>140118</v>
      </c>
      <c r="X176" s="7">
        <v>140856</v>
      </c>
      <c r="Y176" s="7">
        <v>141036</v>
      </c>
      <c r="Z176" s="7">
        <v>141509</v>
      </c>
      <c r="AA176" s="7">
        <v>141918</v>
      </c>
      <c r="AB176" s="7">
        <v>141995</v>
      </c>
      <c r="AC176" s="8">
        <f t="shared" si="12"/>
        <v>0.27704829571004586</v>
      </c>
      <c r="AD176" s="8">
        <f t="shared" si="13"/>
        <v>9.8300565356626013E-3</v>
      </c>
      <c r="AE176" s="8">
        <f t="shared" si="14"/>
        <v>2.3708473565389188E-3</v>
      </c>
      <c r="AF176" s="8">
        <f t="shared" si="15"/>
        <v>2.6649288199882548E-3</v>
      </c>
      <c r="AG176" s="8">
        <f t="shared" si="16"/>
        <v>2.2614428048761681E-3</v>
      </c>
      <c r="AH176" s="8">
        <f t="shared" si="17"/>
        <v>5.4256683436914276E-4</v>
      </c>
    </row>
    <row r="177" spans="1:34" ht="15" customHeight="1" x14ac:dyDescent="0.25">
      <c r="A177" s="5">
        <v>176</v>
      </c>
      <c r="B177" s="9" t="s">
        <v>183</v>
      </c>
      <c r="C177" s="10">
        <v>143045</v>
      </c>
      <c r="D177" s="10">
        <v>143343</v>
      </c>
      <c r="E177" s="10">
        <v>143359</v>
      </c>
      <c r="F177" s="10">
        <v>143465</v>
      </c>
      <c r="G177" s="10">
        <v>143721</v>
      </c>
      <c r="H177" s="10">
        <v>143826</v>
      </c>
      <c r="I177" s="10">
        <v>144532</v>
      </c>
      <c r="J177" s="10">
        <v>145519</v>
      </c>
      <c r="K177" s="10">
        <v>146524</v>
      </c>
      <c r="L177" s="10">
        <v>146596</v>
      </c>
      <c r="M177" s="10">
        <v>152367</v>
      </c>
      <c r="N177" s="10">
        <v>151580</v>
      </c>
      <c r="O177" s="10">
        <v>150467</v>
      </c>
      <c r="P177" s="10">
        <v>149267</v>
      </c>
      <c r="Q177" s="10">
        <v>148311</v>
      </c>
      <c r="R177" s="10">
        <v>146596</v>
      </c>
      <c r="S177" s="10">
        <v>146159</v>
      </c>
      <c r="T177" s="10">
        <v>145517</v>
      </c>
      <c r="U177" s="10">
        <v>144616</v>
      </c>
      <c r="V177" s="10">
        <v>143938</v>
      </c>
      <c r="W177" s="10">
        <v>144414</v>
      </c>
      <c r="X177" s="10">
        <v>144053</v>
      </c>
      <c r="Y177" s="10">
        <v>144834</v>
      </c>
      <c r="Z177" s="10">
        <v>146278</v>
      </c>
      <c r="AA177" s="10">
        <v>147856</v>
      </c>
      <c r="AB177" s="10">
        <v>148486</v>
      </c>
      <c r="AC177" s="8">
        <f t="shared" si="12"/>
        <v>3.8036981369499109E-2</v>
      </c>
      <c r="AD177" s="8">
        <f t="shared" si="13"/>
        <v>1.4943719278965872E-3</v>
      </c>
      <c r="AE177" s="8">
        <f t="shared" si="14"/>
        <v>1.281838228580412E-3</v>
      </c>
      <c r="AF177" s="8">
        <f t="shared" si="15"/>
        <v>5.5767933461383645E-3</v>
      </c>
      <c r="AG177" s="8">
        <f t="shared" si="16"/>
        <v>8.3353534442835997E-3</v>
      </c>
      <c r="AH177" s="8">
        <f t="shared" si="17"/>
        <v>4.2609024997294666E-3</v>
      </c>
    </row>
    <row r="178" spans="1:34" ht="15" customHeight="1" x14ac:dyDescent="0.25">
      <c r="A178" s="5">
        <v>177</v>
      </c>
      <c r="B178" s="6" t="s">
        <v>184</v>
      </c>
      <c r="C178" s="7">
        <v>113297</v>
      </c>
      <c r="D178" s="7">
        <v>112952</v>
      </c>
      <c r="E178" s="7">
        <v>112804</v>
      </c>
      <c r="F178" s="7">
        <v>112777</v>
      </c>
      <c r="G178" s="7">
        <v>113569</v>
      </c>
      <c r="H178" s="7">
        <v>113221</v>
      </c>
      <c r="I178" s="7">
        <v>112697</v>
      </c>
      <c r="J178" s="7">
        <v>113300</v>
      </c>
      <c r="K178" s="7">
        <v>113419</v>
      </c>
      <c r="L178" s="7">
        <v>113811</v>
      </c>
      <c r="M178" s="7">
        <v>122725</v>
      </c>
      <c r="N178" s="7">
        <v>123224</v>
      </c>
      <c r="O178" s="7">
        <v>123089</v>
      </c>
      <c r="P178" s="7">
        <v>122462</v>
      </c>
      <c r="Q178" s="7">
        <v>121806</v>
      </c>
      <c r="R178" s="7">
        <v>120907</v>
      </c>
      <c r="S178" s="7">
        <v>120208</v>
      </c>
      <c r="T178" s="7">
        <v>118376</v>
      </c>
      <c r="U178" s="7">
        <v>117993</v>
      </c>
      <c r="V178" s="7">
        <v>117749</v>
      </c>
      <c r="W178" s="7">
        <v>117758</v>
      </c>
      <c r="X178" s="7">
        <v>117416</v>
      </c>
      <c r="Y178" s="7">
        <v>118206</v>
      </c>
      <c r="Z178" s="7">
        <v>119731</v>
      </c>
      <c r="AA178" s="7">
        <v>121168</v>
      </c>
      <c r="AB178" s="7">
        <v>122278</v>
      </c>
      <c r="AC178" s="8">
        <f t="shared" si="12"/>
        <v>7.9269530525962736E-2</v>
      </c>
      <c r="AD178" s="8">
        <f t="shared" si="13"/>
        <v>3.0560382599313929E-3</v>
      </c>
      <c r="AE178" s="8">
        <f t="shared" si="14"/>
        <v>1.1281845168631399E-3</v>
      </c>
      <c r="AF178" s="8">
        <f t="shared" si="15"/>
        <v>7.5615391028733825E-3</v>
      </c>
      <c r="AG178" s="8">
        <f t="shared" si="16"/>
        <v>1.1353391341533792E-2</v>
      </c>
      <c r="AH178" s="8">
        <f t="shared" si="17"/>
        <v>9.1608345437739335E-3</v>
      </c>
    </row>
    <row r="179" spans="1:34" ht="15" customHeight="1" x14ac:dyDescent="0.25">
      <c r="A179" s="5">
        <v>178</v>
      </c>
      <c r="B179" s="9" t="s">
        <v>185</v>
      </c>
      <c r="C179" s="10">
        <v>199590</v>
      </c>
      <c r="D179" s="10">
        <v>201094</v>
      </c>
      <c r="E179" s="10">
        <v>202511</v>
      </c>
      <c r="F179" s="10">
        <v>203265</v>
      </c>
      <c r="G179" s="10">
        <v>204412</v>
      </c>
      <c r="H179" s="10">
        <v>205046</v>
      </c>
      <c r="I179" s="10">
        <v>205515</v>
      </c>
      <c r="J179" s="10">
        <v>206155</v>
      </c>
      <c r="K179" s="10">
        <v>207028</v>
      </c>
      <c r="L179" s="10">
        <v>208055</v>
      </c>
      <c r="M179" s="10">
        <v>211653</v>
      </c>
      <c r="N179" s="10">
        <v>213843</v>
      </c>
      <c r="O179" s="10">
        <v>215068</v>
      </c>
      <c r="P179" s="10">
        <v>216420</v>
      </c>
      <c r="Q179" s="10">
        <v>217754</v>
      </c>
      <c r="R179" s="10">
        <v>219728</v>
      </c>
      <c r="S179" s="10">
        <v>220519</v>
      </c>
      <c r="T179" s="10">
        <v>222426</v>
      </c>
      <c r="U179" s="10">
        <v>223810</v>
      </c>
      <c r="V179" s="10">
        <v>224594</v>
      </c>
      <c r="W179" s="10">
        <v>225730</v>
      </c>
      <c r="X179" s="10">
        <v>227219</v>
      </c>
      <c r="Y179" s="10">
        <v>227935</v>
      </c>
      <c r="Z179" s="10">
        <v>227896</v>
      </c>
      <c r="AA179" s="10">
        <v>228314</v>
      </c>
      <c r="AB179" s="10">
        <v>227803</v>
      </c>
      <c r="AC179" s="8">
        <f t="shared" si="12"/>
        <v>0.14135477729345158</v>
      </c>
      <c r="AD179" s="8">
        <f t="shared" si="13"/>
        <v>5.302647851914255E-3</v>
      </c>
      <c r="AE179" s="8">
        <f t="shared" si="14"/>
        <v>3.6156008307515197E-3</v>
      </c>
      <c r="AF179" s="8">
        <f t="shared" si="15"/>
        <v>1.829997520994775E-3</v>
      </c>
      <c r="AG179" s="8">
        <f t="shared" si="16"/>
        <v>-1.9307476422325554E-4</v>
      </c>
      <c r="AH179" s="8">
        <f t="shared" si="17"/>
        <v>-2.2381457116076981E-3</v>
      </c>
    </row>
    <row r="180" spans="1:34" ht="15" customHeight="1" x14ac:dyDescent="0.25">
      <c r="A180" s="5">
        <v>179</v>
      </c>
      <c r="B180" s="9" t="s">
        <v>186</v>
      </c>
      <c r="C180" s="10">
        <v>298438</v>
      </c>
      <c r="D180" s="10">
        <v>298222</v>
      </c>
      <c r="E180" s="10">
        <v>298432</v>
      </c>
      <c r="F180" s="10">
        <v>298939</v>
      </c>
      <c r="G180" s="10">
        <v>298765</v>
      </c>
      <c r="H180" s="10">
        <v>300078</v>
      </c>
      <c r="I180" s="10">
        <v>301615</v>
      </c>
      <c r="J180" s="10">
        <v>303577</v>
      </c>
      <c r="K180" s="10">
        <v>304679</v>
      </c>
      <c r="L180" s="10">
        <v>305629</v>
      </c>
      <c r="M180" s="10">
        <v>309475</v>
      </c>
      <c r="N180" s="10">
        <v>309081</v>
      </c>
      <c r="O180" s="10">
        <v>308596</v>
      </c>
      <c r="P180" s="10">
        <v>307788</v>
      </c>
      <c r="Q180" s="10">
        <v>307170</v>
      </c>
      <c r="R180" s="10">
        <v>306252</v>
      </c>
      <c r="S180" s="10">
        <v>306034</v>
      </c>
      <c r="T180" s="10">
        <v>306501</v>
      </c>
      <c r="U180" s="10">
        <v>306695</v>
      </c>
      <c r="V180" s="10">
        <v>307308</v>
      </c>
      <c r="W180" s="10">
        <v>307779</v>
      </c>
      <c r="X180" s="10">
        <v>308810</v>
      </c>
      <c r="Y180" s="10">
        <v>311093</v>
      </c>
      <c r="Z180" s="10">
        <v>312656</v>
      </c>
      <c r="AA180" s="10">
        <v>314087</v>
      </c>
      <c r="AB180" s="10">
        <v>314834</v>
      </c>
      <c r="AC180" s="8">
        <f t="shared" si="12"/>
        <v>5.4939384394748658E-2</v>
      </c>
      <c r="AD180" s="8">
        <f t="shared" si="13"/>
        <v>2.1416223933670153E-3</v>
      </c>
      <c r="AE180" s="8">
        <f t="shared" si="14"/>
        <v>2.7675449356812099E-3</v>
      </c>
      <c r="AF180" s="8">
        <f t="shared" si="15"/>
        <v>4.5429928114577578E-3</v>
      </c>
      <c r="AG180" s="8">
        <f t="shared" si="16"/>
        <v>3.9924864730500609E-3</v>
      </c>
      <c r="AH180" s="8">
        <f t="shared" si="17"/>
        <v>2.3783219299111391E-3</v>
      </c>
    </row>
    <row r="181" spans="1:34" ht="15" customHeight="1" x14ac:dyDescent="0.25">
      <c r="A181" s="5">
        <v>180</v>
      </c>
      <c r="B181" s="9" t="s">
        <v>187</v>
      </c>
      <c r="C181" s="10">
        <v>85850</v>
      </c>
      <c r="D181" s="10">
        <v>86695</v>
      </c>
      <c r="E181" s="10">
        <v>87414</v>
      </c>
      <c r="F181" s="10">
        <v>88241</v>
      </c>
      <c r="G181" s="10">
        <v>88760</v>
      </c>
      <c r="H181" s="10">
        <v>89434</v>
      </c>
      <c r="I181" s="10">
        <v>90877</v>
      </c>
      <c r="J181" s="10">
        <v>91761</v>
      </c>
      <c r="K181" s="10">
        <v>92576</v>
      </c>
      <c r="L181" s="10">
        <v>93234</v>
      </c>
      <c r="M181" s="10">
        <v>96871</v>
      </c>
      <c r="N181" s="10">
        <v>97446</v>
      </c>
      <c r="O181" s="10">
        <v>98208</v>
      </c>
      <c r="P181" s="10">
        <v>98033</v>
      </c>
      <c r="Q181" s="10">
        <v>99091</v>
      </c>
      <c r="R181" s="10">
        <v>99713</v>
      </c>
      <c r="S181" s="10">
        <v>100719</v>
      </c>
      <c r="T181" s="10">
        <v>101656</v>
      </c>
      <c r="U181" s="10">
        <v>102364</v>
      </c>
      <c r="V181" s="10">
        <v>103008</v>
      </c>
      <c r="W181" s="10">
        <v>103706</v>
      </c>
      <c r="X181" s="10">
        <v>103757</v>
      </c>
      <c r="Y181" s="10">
        <v>104608</v>
      </c>
      <c r="Z181" s="10">
        <v>104349</v>
      </c>
      <c r="AA181" s="10">
        <v>104439</v>
      </c>
      <c r="AB181" s="10">
        <v>104907</v>
      </c>
      <c r="AC181" s="8">
        <f t="shared" si="12"/>
        <v>0.22198019801980198</v>
      </c>
      <c r="AD181" s="8">
        <f t="shared" si="13"/>
        <v>8.0511437830523835E-3</v>
      </c>
      <c r="AE181" s="8">
        <f t="shared" si="14"/>
        <v>5.0907323441391483E-3</v>
      </c>
      <c r="AF181" s="8">
        <f t="shared" si="15"/>
        <v>2.3055077299616311E-3</v>
      </c>
      <c r="AG181" s="8">
        <f t="shared" si="16"/>
        <v>9.518570130693238E-4</v>
      </c>
      <c r="AH181" s="8">
        <f t="shared" si="17"/>
        <v>4.481084652285066E-3</v>
      </c>
    </row>
    <row r="182" spans="1:34" ht="15" customHeight="1" x14ac:dyDescent="0.25">
      <c r="A182" s="5">
        <v>181</v>
      </c>
      <c r="B182" s="6" t="s">
        <v>188</v>
      </c>
      <c r="C182" s="7">
        <v>471818</v>
      </c>
      <c r="D182" s="7">
        <v>474420</v>
      </c>
      <c r="E182" s="7">
        <v>478078</v>
      </c>
      <c r="F182" s="7">
        <v>481803</v>
      </c>
      <c r="G182" s="7">
        <v>485676</v>
      </c>
      <c r="H182" s="7">
        <v>489258</v>
      </c>
      <c r="I182" s="7">
        <v>494393</v>
      </c>
      <c r="J182" s="7">
        <v>499364</v>
      </c>
      <c r="K182" s="7">
        <v>503807</v>
      </c>
      <c r="L182" s="7">
        <v>507766</v>
      </c>
      <c r="M182" s="7">
        <v>520492</v>
      </c>
      <c r="N182" s="7">
        <v>524831</v>
      </c>
      <c r="O182" s="7">
        <v>528454</v>
      </c>
      <c r="P182" s="7">
        <v>532282</v>
      </c>
      <c r="Q182" s="7">
        <v>536256</v>
      </c>
      <c r="R182" s="7">
        <v>539470</v>
      </c>
      <c r="S182" s="7">
        <v>542484</v>
      </c>
      <c r="T182" s="7">
        <v>546201</v>
      </c>
      <c r="U182" s="7">
        <v>549477</v>
      </c>
      <c r="V182" s="7">
        <v>551627</v>
      </c>
      <c r="W182" s="7">
        <v>552819</v>
      </c>
      <c r="X182" s="7">
        <v>556420</v>
      </c>
      <c r="Y182" s="7">
        <v>557092</v>
      </c>
      <c r="Z182" s="7">
        <v>560144</v>
      </c>
      <c r="AA182" s="7">
        <v>562062</v>
      </c>
      <c r="AB182" s="7">
        <v>563159</v>
      </c>
      <c r="AC182" s="8">
        <f t="shared" si="12"/>
        <v>0.19359371622108526</v>
      </c>
      <c r="AD182" s="8">
        <f t="shared" si="13"/>
        <v>7.1038609908986583E-3</v>
      </c>
      <c r="AE182" s="8">
        <f t="shared" si="14"/>
        <v>4.3067302002455232E-3</v>
      </c>
      <c r="AF182" s="8">
        <f t="shared" si="15"/>
        <v>3.7131490318804694E-3</v>
      </c>
      <c r="AG182" s="8">
        <f t="shared" si="16"/>
        <v>3.6170615201123191E-3</v>
      </c>
      <c r="AH182" s="8">
        <f t="shared" si="17"/>
        <v>1.9517419786429255E-3</v>
      </c>
    </row>
    <row r="183" spans="1:34" ht="15" customHeight="1" x14ac:dyDescent="0.25">
      <c r="A183" s="5">
        <v>182</v>
      </c>
      <c r="B183" s="6" t="s">
        <v>189</v>
      </c>
      <c r="C183" s="7">
        <v>382409</v>
      </c>
      <c r="D183" s="7">
        <v>388182</v>
      </c>
      <c r="E183" s="7">
        <v>390921</v>
      </c>
      <c r="F183" s="7">
        <v>393018</v>
      </c>
      <c r="G183" s="7">
        <v>396542</v>
      </c>
      <c r="H183" s="7">
        <v>398927</v>
      </c>
      <c r="I183" s="7">
        <v>401242</v>
      </c>
      <c r="J183" s="7">
        <v>402731</v>
      </c>
      <c r="K183" s="7">
        <v>404074</v>
      </c>
      <c r="L183" s="7">
        <v>405906</v>
      </c>
      <c r="M183" s="7">
        <v>401168</v>
      </c>
      <c r="N183" s="7">
        <v>403357</v>
      </c>
      <c r="O183" s="7">
        <v>405384</v>
      </c>
      <c r="P183" s="7">
        <v>406782</v>
      </c>
      <c r="Q183" s="7">
        <v>409239</v>
      </c>
      <c r="R183" s="7">
        <v>411433</v>
      </c>
      <c r="S183" s="7">
        <v>414216</v>
      </c>
      <c r="T183" s="7">
        <v>416589</v>
      </c>
      <c r="U183" s="7">
        <v>418382</v>
      </c>
      <c r="V183" s="7">
        <v>421622</v>
      </c>
      <c r="W183" s="7">
        <v>422902</v>
      </c>
      <c r="X183" s="7">
        <v>424484</v>
      </c>
      <c r="Y183" s="7">
        <v>426329</v>
      </c>
      <c r="Z183" s="7">
        <v>427475</v>
      </c>
      <c r="AA183" s="7">
        <v>430442</v>
      </c>
      <c r="AB183" s="7">
        <v>433415</v>
      </c>
      <c r="AC183" s="8">
        <f t="shared" si="12"/>
        <v>0.13338075202204969</v>
      </c>
      <c r="AD183" s="8">
        <f t="shared" si="13"/>
        <v>5.0207612761932197E-3</v>
      </c>
      <c r="AE183" s="8">
        <f t="shared" si="14"/>
        <v>5.2185203558503535E-3</v>
      </c>
      <c r="AF183" s="8">
        <f t="shared" si="15"/>
        <v>4.9231239157985218E-3</v>
      </c>
      <c r="AG183" s="8">
        <f t="shared" si="16"/>
        <v>5.509907308455686E-3</v>
      </c>
      <c r="AH183" s="8">
        <f t="shared" si="17"/>
        <v>6.9068538850762702E-3</v>
      </c>
    </row>
    <row r="184" spans="1:34" ht="15" customHeight="1" x14ac:dyDescent="0.25">
      <c r="A184" s="5">
        <v>183</v>
      </c>
      <c r="B184" s="9" t="s">
        <v>190</v>
      </c>
      <c r="C184" s="10">
        <v>107581</v>
      </c>
      <c r="D184" s="10">
        <v>108817</v>
      </c>
      <c r="E184" s="10">
        <v>109340</v>
      </c>
      <c r="F184" s="10">
        <v>109259</v>
      </c>
      <c r="G184" s="10">
        <v>110001</v>
      </c>
      <c r="H184" s="10">
        <v>110772</v>
      </c>
      <c r="I184" s="10">
        <v>112160</v>
      </c>
      <c r="J184" s="10">
        <v>112694</v>
      </c>
      <c r="K184" s="10">
        <v>113008</v>
      </c>
      <c r="L184" s="10">
        <v>113629</v>
      </c>
      <c r="M184" s="10">
        <v>179802</v>
      </c>
      <c r="N184" s="10">
        <v>179878</v>
      </c>
      <c r="O184" s="10">
        <v>180205</v>
      </c>
      <c r="P184" s="10">
        <v>180328</v>
      </c>
      <c r="Q184" s="10">
        <v>179998</v>
      </c>
      <c r="R184" s="10">
        <v>179392</v>
      </c>
      <c r="S184" s="10">
        <v>179255</v>
      </c>
      <c r="T184" s="10">
        <v>179409</v>
      </c>
      <c r="U184" s="10">
        <v>179595</v>
      </c>
      <c r="V184" s="10">
        <v>179947</v>
      </c>
      <c r="W184" s="10">
        <v>160215</v>
      </c>
      <c r="X184" s="10">
        <v>160195</v>
      </c>
      <c r="Y184" s="10">
        <v>159780</v>
      </c>
      <c r="Z184" s="10">
        <v>159607</v>
      </c>
      <c r="AA184" s="10">
        <v>159588</v>
      </c>
      <c r="AB184" s="10">
        <v>159552</v>
      </c>
      <c r="AC184" s="8">
        <f t="shared" si="12"/>
        <v>0.48308716223124903</v>
      </c>
      <c r="AD184" s="8">
        <f t="shared" si="13"/>
        <v>1.5889957179488379E-2</v>
      </c>
      <c r="AE184" s="8">
        <f t="shared" si="14"/>
        <v>-1.1651931046152475E-2</v>
      </c>
      <c r="AF184" s="8">
        <f t="shared" si="15"/>
        <v>-8.2901124188206055E-4</v>
      </c>
      <c r="AG184" s="8">
        <f t="shared" si="16"/>
        <v>-4.7588045056368156E-4</v>
      </c>
      <c r="AH184" s="8">
        <f t="shared" si="17"/>
        <v>-2.2558087074216106E-4</v>
      </c>
    </row>
    <row r="185" spans="1:34" ht="15" customHeight="1" x14ac:dyDescent="0.25">
      <c r="A185" s="5">
        <v>184</v>
      </c>
      <c r="B185" s="9" t="s">
        <v>191</v>
      </c>
      <c r="C185" s="10">
        <v>57952</v>
      </c>
      <c r="D185" s="10">
        <v>57470</v>
      </c>
      <c r="E185" s="10">
        <v>57635</v>
      </c>
      <c r="F185" s="10">
        <v>58196</v>
      </c>
      <c r="G185" s="10">
        <v>58589</v>
      </c>
      <c r="H185" s="10">
        <v>58966</v>
      </c>
      <c r="I185" s="10">
        <v>59641</v>
      </c>
      <c r="J185" s="10">
        <v>59935</v>
      </c>
      <c r="K185" s="10">
        <v>60260</v>
      </c>
      <c r="L185" s="10">
        <v>60643</v>
      </c>
      <c r="M185" s="10">
        <v>61063</v>
      </c>
      <c r="N185" s="10">
        <v>61534</v>
      </c>
      <c r="O185" s="10">
        <v>61639</v>
      </c>
      <c r="P185" s="10">
        <v>62263</v>
      </c>
      <c r="Q185" s="10">
        <v>62471</v>
      </c>
      <c r="R185" s="10">
        <v>62655</v>
      </c>
      <c r="S185" s="10">
        <v>63098</v>
      </c>
      <c r="T185" s="10">
        <v>63609</v>
      </c>
      <c r="U185" s="10">
        <v>63813</v>
      </c>
      <c r="V185" s="10">
        <v>64080</v>
      </c>
      <c r="W185" s="10">
        <v>64475</v>
      </c>
      <c r="X185" s="10">
        <v>64988</v>
      </c>
      <c r="Y185" s="10">
        <v>65487</v>
      </c>
      <c r="Z185" s="10">
        <v>65446</v>
      </c>
      <c r="AA185" s="10">
        <v>65432</v>
      </c>
      <c r="AB185" s="10">
        <v>65450</v>
      </c>
      <c r="AC185" s="8">
        <f t="shared" si="12"/>
        <v>0.12938293760353395</v>
      </c>
      <c r="AD185" s="8">
        <f t="shared" si="13"/>
        <v>4.8787188082957123E-3</v>
      </c>
      <c r="AE185" s="8">
        <f t="shared" si="14"/>
        <v>4.3738380033042645E-3</v>
      </c>
      <c r="AF185" s="8">
        <f t="shared" si="15"/>
        <v>3.0062979950882252E-3</v>
      </c>
      <c r="AG185" s="8">
        <f t="shared" si="16"/>
        <v>-1.8836802465749258E-4</v>
      </c>
      <c r="AH185" s="8">
        <f t="shared" si="17"/>
        <v>2.7509475486000733E-4</v>
      </c>
    </row>
    <row r="186" spans="1:34" ht="15" customHeight="1" x14ac:dyDescent="0.25">
      <c r="A186" s="5">
        <v>185</v>
      </c>
      <c r="B186" s="9" t="s">
        <v>192</v>
      </c>
      <c r="C186" s="10">
        <v>228918</v>
      </c>
      <c r="D186" s="10">
        <v>229138</v>
      </c>
      <c r="E186" s="10">
        <v>229459</v>
      </c>
      <c r="F186" s="10">
        <v>231160</v>
      </c>
      <c r="G186" s="10">
        <v>232679</v>
      </c>
      <c r="H186" s="10">
        <v>235987</v>
      </c>
      <c r="I186" s="10">
        <v>240145</v>
      </c>
      <c r="J186" s="10">
        <v>243385</v>
      </c>
      <c r="K186" s="10">
        <v>245579</v>
      </c>
      <c r="L186" s="10">
        <v>247447</v>
      </c>
      <c r="M186" s="10">
        <v>252899</v>
      </c>
      <c r="N186" s="10">
        <v>253860</v>
      </c>
      <c r="O186" s="10">
        <v>255133</v>
      </c>
      <c r="P186" s="10">
        <v>255975</v>
      </c>
      <c r="Q186" s="10">
        <v>256835</v>
      </c>
      <c r="R186" s="10">
        <v>258067</v>
      </c>
      <c r="S186" s="10">
        <v>258862</v>
      </c>
      <c r="T186" s="10">
        <v>259900</v>
      </c>
      <c r="U186" s="10">
        <v>260926</v>
      </c>
      <c r="V186" s="10">
        <v>261381</v>
      </c>
      <c r="W186" s="10">
        <v>261650</v>
      </c>
      <c r="X186" s="10">
        <v>262623</v>
      </c>
      <c r="Y186" s="10">
        <v>263364</v>
      </c>
      <c r="Z186" s="10">
        <v>265245</v>
      </c>
      <c r="AA186" s="10">
        <v>267002</v>
      </c>
      <c r="AB186" s="10">
        <v>269169</v>
      </c>
      <c r="AC186" s="8">
        <f t="shared" si="12"/>
        <v>0.1758315204571069</v>
      </c>
      <c r="AD186" s="8">
        <f t="shared" si="13"/>
        <v>6.5000572437987625E-3</v>
      </c>
      <c r="AE186" s="8">
        <f t="shared" si="14"/>
        <v>4.2209024202768397E-3</v>
      </c>
      <c r="AF186" s="8">
        <f t="shared" si="15"/>
        <v>5.6824245327464773E-3</v>
      </c>
      <c r="AG186" s="8">
        <f t="shared" si="16"/>
        <v>7.2939150915158901E-3</v>
      </c>
      <c r="AH186" s="8">
        <f t="shared" si="17"/>
        <v>8.1160440745762195E-3</v>
      </c>
    </row>
    <row r="187" spans="1:34" ht="15" customHeight="1" x14ac:dyDescent="0.25">
      <c r="A187" s="5">
        <v>186</v>
      </c>
      <c r="B187" s="6" t="s">
        <v>193</v>
      </c>
      <c r="C187" s="7">
        <v>4402611</v>
      </c>
      <c r="D187" s="7">
        <v>4443310</v>
      </c>
      <c r="E187" s="7">
        <v>4459011</v>
      </c>
      <c r="F187" s="7">
        <v>4458187</v>
      </c>
      <c r="G187" s="7">
        <v>4456479</v>
      </c>
      <c r="H187" s="7">
        <v>4458891</v>
      </c>
      <c r="I187" s="7">
        <v>4473477</v>
      </c>
      <c r="J187" s="7">
        <v>4503921</v>
      </c>
      <c r="K187" s="7">
        <v>4544705</v>
      </c>
      <c r="L187" s="7">
        <v>4588680</v>
      </c>
      <c r="M187" s="7">
        <v>4567967</v>
      </c>
      <c r="N187" s="7">
        <v>4617879</v>
      </c>
      <c r="O187" s="7">
        <v>4671266</v>
      </c>
      <c r="P187" s="7">
        <v>4724110</v>
      </c>
      <c r="Q187" s="7">
        <v>4774663</v>
      </c>
      <c r="R187" s="7">
        <v>4812849</v>
      </c>
      <c r="S187" s="7">
        <v>4850147</v>
      </c>
      <c r="T187" s="7">
        <v>4889423</v>
      </c>
      <c r="U187" s="7">
        <v>4912584</v>
      </c>
      <c r="V187" s="7">
        <v>4932659</v>
      </c>
      <c r="W187" s="7">
        <v>4921409</v>
      </c>
      <c r="X187" s="7">
        <v>4907671</v>
      </c>
      <c r="Y187" s="7">
        <v>4933469</v>
      </c>
      <c r="Z187" s="7">
        <v>4970657</v>
      </c>
      <c r="AA187" s="7">
        <v>5022230</v>
      </c>
      <c r="AB187" s="7">
        <v>5034221</v>
      </c>
      <c r="AC187" s="8">
        <f t="shared" si="12"/>
        <v>0.1434625952644919</v>
      </c>
      <c r="AD187" s="8">
        <f t="shared" si="13"/>
        <v>5.3768445491098049E-3</v>
      </c>
      <c r="AE187" s="8">
        <f t="shared" si="14"/>
        <v>4.5070845651902225E-3</v>
      </c>
      <c r="AF187" s="8">
        <f t="shared" si="15"/>
        <v>4.5430737301477286E-3</v>
      </c>
      <c r="AG187" s="8">
        <f t="shared" si="16"/>
        <v>6.7615586461144961E-3</v>
      </c>
      <c r="AH187" s="8">
        <f t="shared" si="17"/>
        <v>2.3875847979881446E-3</v>
      </c>
    </row>
    <row r="188" spans="1:34" ht="15" customHeight="1" x14ac:dyDescent="0.25">
      <c r="A188" s="5">
        <v>187</v>
      </c>
      <c r="B188" s="6" t="s">
        <v>194</v>
      </c>
      <c r="C188" s="7">
        <v>81745</v>
      </c>
      <c r="D188" s="7">
        <v>82392</v>
      </c>
      <c r="E188" s="7">
        <v>83144</v>
      </c>
      <c r="F188" s="7">
        <v>84287</v>
      </c>
      <c r="G188" s="7">
        <v>85195</v>
      </c>
      <c r="H188" s="7">
        <v>85270</v>
      </c>
      <c r="I188" s="7">
        <v>85974</v>
      </c>
      <c r="J188" s="7">
        <v>86601</v>
      </c>
      <c r="K188" s="7">
        <v>87759</v>
      </c>
      <c r="L188" s="7">
        <v>88854</v>
      </c>
      <c r="M188" s="7">
        <v>92247</v>
      </c>
      <c r="N188" s="7">
        <v>92616</v>
      </c>
      <c r="O188" s="7">
        <v>94762</v>
      </c>
      <c r="P188" s="7">
        <v>95802</v>
      </c>
      <c r="Q188" s="7">
        <v>96143</v>
      </c>
      <c r="R188" s="7">
        <v>97116</v>
      </c>
      <c r="S188" s="7">
        <v>98069</v>
      </c>
      <c r="T188" s="7">
        <v>98634</v>
      </c>
      <c r="U188" s="7">
        <v>99304</v>
      </c>
      <c r="V188" s="7">
        <v>99909</v>
      </c>
      <c r="W188" s="7">
        <v>100727</v>
      </c>
      <c r="X188" s="7">
        <v>100826</v>
      </c>
      <c r="Y188" s="7">
        <v>100806</v>
      </c>
      <c r="Z188" s="7">
        <v>100995</v>
      </c>
      <c r="AA188" s="7">
        <v>101687</v>
      </c>
      <c r="AB188" s="7">
        <v>102938</v>
      </c>
      <c r="AC188" s="8">
        <f t="shared" si="12"/>
        <v>0.25925744693865066</v>
      </c>
      <c r="AD188" s="8">
        <f t="shared" si="13"/>
        <v>9.2635321406446813E-3</v>
      </c>
      <c r="AE188" s="8">
        <f t="shared" si="14"/>
        <v>5.8390536974166629E-3</v>
      </c>
      <c r="AF188" s="8">
        <f t="shared" si="15"/>
        <v>4.3520383959432252E-3</v>
      </c>
      <c r="AG188" s="8">
        <f t="shared" si="16"/>
        <v>7.0007204610256224E-3</v>
      </c>
      <c r="AH188" s="8">
        <f t="shared" si="17"/>
        <v>1.2302457541278629E-2</v>
      </c>
    </row>
    <row r="189" spans="1:34" ht="15" customHeight="1" x14ac:dyDescent="0.25">
      <c r="A189" s="5">
        <v>189</v>
      </c>
      <c r="B189" s="9" t="s">
        <v>195</v>
      </c>
      <c r="C189" s="10">
        <v>680942</v>
      </c>
      <c r="D189" s="10">
        <v>684780</v>
      </c>
      <c r="E189" s="10">
        <v>688771</v>
      </c>
      <c r="F189" s="10">
        <v>694672</v>
      </c>
      <c r="G189" s="10">
        <v>702433</v>
      </c>
      <c r="H189" s="10">
        <v>708683</v>
      </c>
      <c r="I189" s="10">
        <v>720756</v>
      </c>
      <c r="J189" s="10">
        <v>727828</v>
      </c>
      <c r="K189" s="10">
        <v>738416</v>
      </c>
      <c r="L189" s="10">
        <v>751296</v>
      </c>
      <c r="M189" s="10">
        <v>807591</v>
      </c>
      <c r="N189" s="10">
        <v>826067</v>
      </c>
      <c r="O189" s="10">
        <v>840630</v>
      </c>
      <c r="P189" s="10">
        <v>841370</v>
      </c>
      <c r="Q189" s="10">
        <v>846414</v>
      </c>
      <c r="R189" s="10">
        <v>846949</v>
      </c>
      <c r="S189" s="10">
        <v>852702</v>
      </c>
      <c r="T189" s="10">
        <v>857324</v>
      </c>
      <c r="U189" s="10">
        <v>859286</v>
      </c>
      <c r="V189" s="10">
        <v>863581</v>
      </c>
      <c r="W189" s="10">
        <v>869771</v>
      </c>
      <c r="X189" s="10">
        <v>870833</v>
      </c>
      <c r="Y189" s="10">
        <v>871730</v>
      </c>
      <c r="Z189" s="10">
        <v>876641</v>
      </c>
      <c r="AA189" s="10">
        <v>883344</v>
      </c>
      <c r="AB189" s="10">
        <v>881291</v>
      </c>
      <c r="AC189" s="8">
        <f t="shared" si="12"/>
        <v>0.29422329655095442</v>
      </c>
      <c r="AD189" s="8">
        <f t="shared" si="13"/>
        <v>1.0369827597148218E-2</v>
      </c>
      <c r="AE189" s="8">
        <f t="shared" si="14"/>
        <v>3.9826495085708569E-3</v>
      </c>
      <c r="AF189" s="8">
        <f t="shared" si="15"/>
        <v>2.6350495076004066E-3</v>
      </c>
      <c r="AG189" s="8">
        <f t="shared" si="16"/>
        <v>3.6426634079689268E-3</v>
      </c>
      <c r="AH189" s="8">
        <f t="shared" si="17"/>
        <v>-2.3241228785161839E-3</v>
      </c>
    </row>
    <row r="190" spans="1:34" ht="15" customHeight="1" x14ac:dyDescent="0.25">
      <c r="A190" s="5">
        <v>190</v>
      </c>
      <c r="B190" s="9" t="s">
        <v>196</v>
      </c>
      <c r="C190" s="10">
        <v>663484</v>
      </c>
      <c r="D190" s="10">
        <v>674028</v>
      </c>
      <c r="E190" s="10">
        <v>689204</v>
      </c>
      <c r="F190" s="10">
        <v>706963</v>
      </c>
      <c r="G190" s="10">
        <v>726029</v>
      </c>
      <c r="H190" s="10">
        <v>747315</v>
      </c>
      <c r="I190" s="10">
        <v>768209</v>
      </c>
      <c r="J190" s="10">
        <v>784687</v>
      </c>
      <c r="K190" s="10">
        <v>797145</v>
      </c>
      <c r="L190" s="10">
        <v>807407</v>
      </c>
      <c r="M190" s="10">
        <v>841561</v>
      </c>
      <c r="N190" s="10">
        <v>849631</v>
      </c>
      <c r="O190" s="10">
        <v>856159</v>
      </c>
      <c r="P190" s="10">
        <v>865279</v>
      </c>
      <c r="Q190" s="10">
        <v>873174</v>
      </c>
      <c r="R190" s="10">
        <v>880669</v>
      </c>
      <c r="S190" s="10">
        <v>886002</v>
      </c>
      <c r="T190" s="10">
        <v>893009</v>
      </c>
      <c r="U190" s="10">
        <v>900095</v>
      </c>
      <c r="V190" s="10">
        <v>906160</v>
      </c>
      <c r="W190" s="10">
        <v>905960</v>
      </c>
      <c r="X190" s="10">
        <v>912765</v>
      </c>
      <c r="Y190" s="10">
        <v>917074</v>
      </c>
      <c r="Z190" s="10">
        <v>917599</v>
      </c>
      <c r="AA190" s="10">
        <v>924648</v>
      </c>
      <c r="AB190" s="10">
        <v>927068</v>
      </c>
      <c r="AC190" s="8">
        <f t="shared" si="12"/>
        <v>0.39727257929354737</v>
      </c>
      <c r="AD190" s="8">
        <f t="shared" si="13"/>
        <v>1.347081186753929E-2</v>
      </c>
      <c r="AE190" s="8">
        <f t="shared" si="14"/>
        <v>5.14771135784442E-3</v>
      </c>
      <c r="AF190" s="8">
        <f t="shared" si="15"/>
        <v>4.6169781158962309E-3</v>
      </c>
      <c r="AG190" s="8">
        <f t="shared" si="16"/>
        <v>3.6194514033016656E-3</v>
      </c>
      <c r="AH190" s="8">
        <f t="shared" si="17"/>
        <v>2.6172121715506876E-3</v>
      </c>
    </row>
    <row r="191" spans="1:34" ht="15" customHeight="1" x14ac:dyDescent="0.25">
      <c r="A191" s="5">
        <v>191</v>
      </c>
      <c r="B191" s="9" t="s">
        <v>197</v>
      </c>
      <c r="C191" s="10">
        <v>1586744</v>
      </c>
      <c r="D191" s="10">
        <v>1596350</v>
      </c>
      <c r="E191" s="10">
        <v>1608751</v>
      </c>
      <c r="F191" s="10">
        <v>1617323</v>
      </c>
      <c r="G191" s="10">
        <v>1616874</v>
      </c>
      <c r="H191" s="10">
        <v>1609677</v>
      </c>
      <c r="I191" s="10">
        <v>1603830</v>
      </c>
      <c r="J191" s="10">
        <v>1599496</v>
      </c>
      <c r="K191" s="10">
        <v>1599312</v>
      </c>
      <c r="L191" s="10">
        <v>1600642</v>
      </c>
      <c r="M191" s="10">
        <v>1604464</v>
      </c>
      <c r="N191" s="10">
        <v>1609671</v>
      </c>
      <c r="O191" s="10">
        <v>1617789</v>
      </c>
      <c r="P191" s="10">
        <v>1624938</v>
      </c>
      <c r="Q191" s="10">
        <v>1633798</v>
      </c>
      <c r="R191" s="10">
        <v>1641256</v>
      </c>
      <c r="S191" s="10">
        <v>1648701</v>
      </c>
      <c r="T191" s="10">
        <v>1655667</v>
      </c>
      <c r="U191" s="10">
        <v>1666974</v>
      </c>
      <c r="V191" s="10">
        <v>1671302</v>
      </c>
      <c r="W191" s="10">
        <v>1673210</v>
      </c>
      <c r="X191" s="10">
        <v>1677080</v>
      </c>
      <c r="Y191" s="10">
        <v>1679873</v>
      </c>
      <c r="Z191" s="10">
        <v>1687365</v>
      </c>
      <c r="AA191" s="10">
        <v>1701280</v>
      </c>
      <c r="AB191" s="10">
        <v>1708161</v>
      </c>
      <c r="AC191" s="8">
        <f t="shared" si="12"/>
        <v>7.6519589801505472E-2</v>
      </c>
      <c r="AD191" s="8">
        <f t="shared" si="13"/>
        <v>2.9536829643914686E-3</v>
      </c>
      <c r="AE191" s="8">
        <f t="shared" si="14"/>
        <v>4.00354795605673E-3</v>
      </c>
      <c r="AF191" s="8">
        <f t="shared" si="15"/>
        <v>4.1432428114867026E-3</v>
      </c>
      <c r="AG191" s="8">
        <f t="shared" si="16"/>
        <v>5.5819070783134084E-3</v>
      </c>
      <c r="AH191" s="8">
        <f t="shared" si="17"/>
        <v>4.0446017116524029E-3</v>
      </c>
    </row>
    <row r="192" spans="1:34" ht="15" customHeight="1" x14ac:dyDescent="0.25">
      <c r="A192" s="5">
        <v>192</v>
      </c>
      <c r="B192" s="9" t="s">
        <v>198</v>
      </c>
      <c r="C192" s="10">
        <v>222387</v>
      </c>
      <c r="D192" s="10">
        <v>222792</v>
      </c>
      <c r="E192" s="10">
        <v>224432</v>
      </c>
      <c r="F192" s="10">
        <v>225715</v>
      </c>
      <c r="G192" s="10">
        <v>227014</v>
      </c>
      <c r="H192" s="10">
        <v>227607</v>
      </c>
      <c r="I192" s="10">
        <v>229027</v>
      </c>
      <c r="J192" s="10">
        <v>229997</v>
      </c>
      <c r="K192" s="10">
        <v>230735</v>
      </c>
      <c r="L192" s="10">
        <v>231576</v>
      </c>
      <c r="M192" s="10">
        <v>232291</v>
      </c>
      <c r="N192" s="10">
        <v>233197</v>
      </c>
      <c r="O192" s="10">
        <v>233611</v>
      </c>
      <c r="P192" s="10">
        <v>232491</v>
      </c>
      <c r="Q192" s="10">
        <v>232099</v>
      </c>
      <c r="R192" s="10">
        <v>231838</v>
      </c>
      <c r="S192" s="10">
        <v>231502</v>
      </c>
      <c r="T192" s="10">
        <v>231732</v>
      </c>
      <c r="U192" s="10">
        <v>232713</v>
      </c>
      <c r="V192" s="10">
        <v>233504</v>
      </c>
      <c r="W192" s="10">
        <v>233589</v>
      </c>
      <c r="X192" s="10">
        <v>233243</v>
      </c>
      <c r="Y192" s="10">
        <v>233978</v>
      </c>
      <c r="Z192" s="10">
        <v>236345</v>
      </c>
      <c r="AA192" s="10">
        <v>237876</v>
      </c>
      <c r="AB192" s="10">
        <v>238553</v>
      </c>
      <c r="AC192" s="8">
        <f t="shared" si="12"/>
        <v>7.2693098067782735E-2</v>
      </c>
      <c r="AD192" s="8">
        <f t="shared" si="13"/>
        <v>2.8108390382737269E-3</v>
      </c>
      <c r="AE192" s="8">
        <f t="shared" si="14"/>
        <v>2.8593457498782282E-3</v>
      </c>
      <c r="AF192" s="8">
        <f t="shared" si="15"/>
        <v>4.2145256504517725E-3</v>
      </c>
      <c r="AG192" s="8">
        <f t="shared" si="16"/>
        <v>6.4756818198516974E-3</v>
      </c>
      <c r="AH192" s="8">
        <f t="shared" si="17"/>
        <v>2.846020615783013E-3</v>
      </c>
    </row>
    <row r="193" spans="1:34" ht="15" customHeight="1" x14ac:dyDescent="0.25">
      <c r="A193" s="5">
        <v>193</v>
      </c>
      <c r="B193" s="6" t="s">
        <v>199</v>
      </c>
      <c r="C193" s="7">
        <v>120416</v>
      </c>
      <c r="D193" s="7">
        <v>120825</v>
      </c>
      <c r="E193" s="7">
        <v>121313</v>
      </c>
      <c r="F193" s="7">
        <v>122426</v>
      </c>
      <c r="G193" s="7">
        <v>123597</v>
      </c>
      <c r="H193" s="7">
        <v>124819</v>
      </c>
      <c r="I193" s="7">
        <v>126586</v>
      </c>
      <c r="J193" s="7">
        <v>128197</v>
      </c>
      <c r="K193" s="7">
        <v>129302</v>
      </c>
      <c r="L193" s="7">
        <v>130506</v>
      </c>
      <c r="M193" s="7">
        <v>133707</v>
      </c>
      <c r="N193" s="7">
        <v>134730</v>
      </c>
      <c r="O193" s="7">
        <v>135892</v>
      </c>
      <c r="P193" s="7">
        <v>136325</v>
      </c>
      <c r="Q193" s="7">
        <v>137221</v>
      </c>
      <c r="R193" s="7">
        <v>138335</v>
      </c>
      <c r="S193" s="7">
        <v>139486</v>
      </c>
      <c r="T193" s="7">
        <v>140638</v>
      </c>
      <c r="U193" s="7">
        <v>142441</v>
      </c>
      <c r="V193" s="7">
        <v>142804</v>
      </c>
      <c r="W193" s="7">
        <v>143272</v>
      </c>
      <c r="X193" s="7">
        <v>143785</v>
      </c>
      <c r="Y193" s="7">
        <v>144037</v>
      </c>
      <c r="Z193" s="7">
        <v>144706</v>
      </c>
      <c r="AA193" s="7">
        <v>145392</v>
      </c>
      <c r="AB193" s="7">
        <v>146380</v>
      </c>
      <c r="AC193" s="8">
        <f t="shared" si="12"/>
        <v>0.21561918681902736</v>
      </c>
      <c r="AD193" s="8">
        <f t="shared" si="13"/>
        <v>7.8407213506521689E-3</v>
      </c>
      <c r="AE193" s="8">
        <f t="shared" si="14"/>
        <v>5.6687771008245846E-3</v>
      </c>
      <c r="AF193" s="8">
        <f t="shared" si="15"/>
        <v>4.301436475995235E-3</v>
      </c>
      <c r="AG193" s="8">
        <f t="shared" si="16"/>
        <v>5.3930803007342654E-3</v>
      </c>
      <c r="AH193" s="8">
        <f t="shared" si="17"/>
        <v>6.7954220314735336E-3</v>
      </c>
    </row>
    <row r="194" spans="1:34" ht="15" customHeight="1" x14ac:dyDescent="0.25">
      <c r="A194" s="5">
        <v>194</v>
      </c>
      <c r="B194" s="9" t="s">
        <v>200</v>
      </c>
      <c r="C194" s="10">
        <v>827227</v>
      </c>
      <c r="D194" s="10">
        <v>829490</v>
      </c>
      <c r="E194" s="10">
        <v>833752</v>
      </c>
      <c r="F194" s="10">
        <v>839741</v>
      </c>
      <c r="G194" s="10">
        <v>843928</v>
      </c>
      <c r="H194" s="10">
        <v>846357</v>
      </c>
      <c r="I194" s="10">
        <v>850541</v>
      </c>
      <c r="J194" s="10">
        <v>852019</v>
      </c>
      <c r="K194" s="10">
        <v>854301</v>
      </c>
      <c r="L194" s="10">
        <v>857592</v>
      </c>
      <c r="M194" s="10">
        <v>871597</v>
      </c>
      <c r="N194" s="10">
        <v>875353</v>
      </c>
      <c r="O194" s="10">
        <v>879327</v>
      </c>
      <c r="P194" s="10">
        <v>883745</v>
      </c>
      <c r="Q194" s="10">
        <v>886838</v>
      </c>
      <c r="R194" s="10">
        <v>889735</v>
      </c>
      <c r="S194" s="10">
        <v>892531</v>
      </c>
      <c r="T194" s="10">
        <v>896842</v>
      </c>
      <c r="U194" s="10">
        <v>899192</v>
      </c>
      <c r="V194" s="10">
        <v>898361</v>
      </c>
      <c r="W194" s="10">
        <v>898629</v>
      </c>
      <c r="X194" s="10">
        <v>904711</v>
      </c>
      <c r="Y194" s="10">
        <v>903349</v>
      </c>
      <c r="Z194" s="10">
        <v>906163</v>
      </c>
      <c r="AA194" s="10">
        <v>911532</v>
      </c>
      <c r="AB194" s="10">
        <v>915835</v>
      </c>
      <c r="AC194" s="8">
        <f t="shared" ref="AC194:AC257" si="18">IF(C194="","",IF(C194=0,"",(AB194-C194)/C194))</f>
        <v>0.10711449215269811</v>
      </c>
      <c r="AD194" s="8">
        <f t="shared" ref="AD194:AD257" si="19">IF(C194="","",IF(C194=0,"",(AB194/C194)^(1/25)-1))</f>
        <v>4.078577811624351E-3</v>
      </c>
      <c r="AE194" s="8">
        <f t="shared" ref="AE194:AE257" si="20">IF(R194="","",IF(R194=0,"",(AB194/R194)^(1/10)-1))</f>
        <v>2.89543889578181E-3</v>
      </c>
      <c r="AF194" s="8">
        <f t="shared" ref="AF194:AF257" si="21">IF(W194="","",IF(W194=0,"",(AB194/W194)^(1/5)-1))</f>
        <v>3.8003930302694666E-3</v>
      </c>
      <c r="AG194" s="8">
        <f t="shared" ref="AG194:AG257" si="22">IF(Y194="","",IF(Y194=0,"",(AB194/Y194)^(1/3)-1))</f>
        <v>4.5862344670823951E-3</v>
      </c>
      <c r="AH194" s="8">
        <f t="shared" ref="AH194:AH257" si="23">IF(AA194="","",IF(AA194=0,"",(AB194-AA194)/AA194))</f>
        <v>4.7206241799519931E-3</v>
      </c>
    </row>
    <row r="195" spans="1:34" ht="15" customHeight="1" x14ac:dyDescent="0.25">
      <c r="A195" s="5">
        <v>195</v>
      </c>
      <c r="B195" s="6" t="s">
        <v>201</v>
      </c>
      <c r="C195" s="7">
        <v>90429</v>
      </c>
      <c r="D195" s="7">
        <v>90913</v>
      </c>
      <c r="E195" s="7">
        <v>91160</v>
      </c>
      <c r="F195" s="7">
        <v>91063</v>
      </c>
      <c r="G195" s="7">
        <v>91736</v>
      </c>
      <c r="H195" s="7">
        <v>91918</v>
      </c>
      <c r="I195" s="7">
        <v>92674</v>
      </c>
      <c r="J195" s="7">
        <v>92973</v>
      </c>
      <c r="K195" s="7">
        <v>93287</v>
      </c>
      <c r="L195" s="7">
        <v>93712</v>
      </c>
      <c r="M195" s="7">
        <v>96467</v>
      </c>
      <c r="N195" s="7">
        <v>97046</v>
      </c>
      <c r="O195" s="7">
        <v>97323</v>
      </c>
      <c r="P195" s="7">
        <v>97338</v>
      </c>
      <c r="Q195" s="7">
        <v>97603</v>
      </c>
      <c r="R195" s="7">
        <v>97567</v>
      </c>
      <c r="S195" s="7">
        <v>97413</v>
      </c>
      <c r="T195" s="7">
        <v>97151</v>
      </c>
      <c r="U195" s="7">
        <v>97313</v>
      </c>
      <c r="V195" s="7">
        <v>97232</v>
      </c>
      <c r="W195" s="7">
        <v>97539</v>
      </c>
      <c r="X195" s="7">
        <v>97743</v>
      </c>
      <c r="Y195" s="7">
        <v>98242</v>
      </c>
      <c r="Z195" s="7">
        <v>98220</v>
      </c>
      <c r="AA195" s="7">
        <v>98638</v>
      </c>
      <c r="AB195" s="7">
        <v>99215</v>
      </c>
      <c r="AC195" s="8">
        <f t="shared" si="18"/>
        <v>9.7159097192272392E-2</v>
      </c>
      <c r="AD195" s="8">
        <f t="shared" si="19"/>
        <v>3.7158547383469021E-3</v>
      </c>
      <c r="AE195" s="8">
        <f t="shared" si="20"/>
        <v>1.6763926823948339E-3</v>
      </c>
      <c r="AF195" s="8">
        <f t="shared" si="21"/>
        <v>3.4131946305921979E-3</v>
      </c>
      <c r="AG195" s="8">
        <f t="shared" si="22"/>
        <v>3.2905319664955357E-3</v>
      </c>
      <c r="AH195" s="8">
        <f t="shared" si="23"/>
        <v>5.849672539994728E-3</v>
      </c>
    </row>
    <row r="196" spans="1:34" ht="15" customHeight="1" x14ac:dyDescent="0.25">
      <c r="A196" s="5">
        <v>196</v>
      </c>
      <c r="B196" s="9" t="s">
        <v>202</v>
      </c>
      <c r="C196" s="10">
        <v>498252</v>
      </c>
      <c r="D196" s="10">
        <v>501182</v>
      </c>
      <c r="E196" s="10">
        <v>504423</v>
      </c>
      <c r="F196" s="10">
        <v>509068</v>
      </c>
      <c r="G196" s="10">
        <v>515995</v>
      </c>
      <c r="H196" s="10">
        <v>521493</v>
      </c>
      <c r="I196" s="10">
        <v>530664</v>
      </c>
      <c r="J196" s="10">
        <v>533801</v>
      </c>
      <c r="K196" s="10">
        <v>537194</v>
      </c>
      <c r="L196" s="10">
        <v>540866</v>
      </c>
      <c r="M196" s="10">
        <v>588313</v>
      </c>
      <c r="N196" s="10">
        <v>593587</v>
      </c>
      <c r="O196" s="10">
        <v>595937</v>
      </c>
      <c r="P196" s="10">
        <v>596838</v>
      </c>
      <c r="Q196" s="10">
        <v>598011</v>
      </c>
      <c r="R196" s="10">
        <v>598752</v>
      </c>
      <c r="S196" s="10">
        <v>600631</v>
      </c>
      <c r="T196" s="10">
        <v>600346</v>
      </c>
      <c r="U196" s="10">
        <v>598515</v>
      </c>
      <c r="V196" s="10">
        <v>596242</v>
      </c>
      <c r="W196" s="10">
        <v>160215</v>
      </c>
      <c r="X196" s="10">
        <v>160195</v>
      </c>
      <c r="Y196" s="10">
        <v>159780</v>
      </c>
      <c r="Z196" s="10">
        <v>159607</v>
      </c>
      <c r="AA196" s="10">
        <v>159588</v>
      </c>
      <c r="AB196" s="10">
        <v>159552</v>
      </c>
      <c r="AC196" s="8">
        <f t="shared" si="18"/>
        <v>-0.67977649863924283</v>
      </c>
      <c r="AD196" s="8">
        <f t="shared" si="19"/>
        <v>-4.4527640406929359E-2</v>
      </c>
      <c r="AE196" s="8">
        <f t="shared" si="20"/>
        <v>-0.12387610036799868</v>
      </c>
      <c r="AF196" s="8">
        <f t="shared" si="21"/>
        <v>-8.2901124188206055E-4</v>
      </c>
      <c r="AG196" s="8">
        <f t="shared" si="22"/>
        <v>-4.7588045056368156E-4</v>
      </c>
      <c r="AH196" s="8">
        <f t="shared" si="23"/>
        <v>-2.2558087074216106E-4</v>
      </c>
    </row>
    <row r="197" spans="1:34" ht="15" customHeight="1" x14ac:dyDescent="0.25">
      <c r="A197" s="5">
        <v>197</v>
      </c>
      <c r="B197" s="9" t="s">
        <v>203</v>
      </c>
      <c r="C197" s="10">
        <v>288355</v>
      </c>
      <c r="D197" s="10">
        <v>287090</v>
      </c>
      <c r="E197" s="10">
        <v>286049</v>
      </c>
      <c r="F197" s="10">
        <v>286179</v>
      </c>
      <c r="G197" s="10">
        <v>285280</v>
      </c>
      <c r="H197" s="10">
        <v>284527</v>
      </c>
      <c r="I197" s="10">
        <v>284789</v>
      </c>
      <c r="J197" s="10">
        <v>284743</v>
      </c>
      <c r="K197" s="10">
        <v>284903</v>
      </c>
      <c r="L197" s="10">
        <v>285624</v>
      </c>
      <c r="M197" s="10">
        <v>371186</v>
      </c>
      <c r="N197" s="10">
        <v>371797</v>
      </c>
      <c r="O197" s="10">
        <v>372197</v>
      </c>
      <c r="P197" s="10">
        <v>371973</v>
      </c>
      <c r="Q197" s="10">
        <v>371279</v>
      </c>
      <c r="R197" s="10">
        <v>370119</v>
      </c>
      <c r="S197" s="10">
        <v>368494</v>
      </c>
      <c r="T197" s="10">
        <v>365975</v>
      </c>
      <c r="U197" s="10">
        <v>363537</v>
      </c>
      <c r="V197" s="10">
        <v>360948</v>
      </c>
      <c r="W197" s="10">
        <v>375713</v>
      </c>
      <c r="X197" s="10">
        <v>372888</v>
      </c>
      <c r="Y197" s="10">
        <v>369909</v>
      </c>
      <c r="Z197" s="10">
        <v>368327</v>
      </c>
      <c r="AA197" s="10">
        <v>367055</v>
      </c>
      <c r="AB197" s="10">
        <v>365965</v>
      </c>
      <c r="AC197" s="8">
        <f t="shared" si="18"/>
        <v>0.26914740510828666</v>
      </c>
      <c r="AD197" s="8">
        <f t="shared" si="19"/>
        <v>9.5794051916255896E-3</v>
      </c>
      <c r="AE197" s="8">
        <f t="shared" si="20"/>
        <v>-1.1280507855632171E-3</v>
      </c>
      <c r="AF197" s="8">
        <f t="shared" si="21"/>
        <v>-5.2437738936911282E-3</v>
      </c>
      <c r="AG197" s="8">
        <f t="shared" si="22"/>
        <v>-3.5667337163099999E-3</v>
      </c>
      <c r="AH197" s="8">
        <f t="shared" si="23"/>
        <v>-2.9695822151993572E-3</v>
      </c>
    </row>
    <row r="198" spans="1:34" ht="15" customHeight="1" x14ac:dyDescent="0.25">
      <c r="A198" s="5">
        <v>198</v>
      </c>
      <c r="B198" s="9" t="s">
        <v>204</v>
      </c>
      <c r="C198" s="10">
        <v>707429</v>
      </c>
      <c r="D198" s="10">
        <v>709848</v>
      </c>
      <c r="E198" s="10">
        <v>713558</v>
      </c>
      <c r="F198" s="10">
        <v>719116</v>
      </c>
      <c r="G198" s="10">
        <v>725570</v>
      </c>
      <c r="H198" s="10">
        <v>729886</v>
      </c>
      <c r="I198" s="10">
        <v>764799</v>
      </c>
      <c r="J198" s="10">
        <v>772041</v>
      </c>
      <c r="K198" s="10">
        <v>779340</v>
      </c>
      <c r="L198" s="10">
        <v>786947</v>
      </c>
      <c r="M198" s="10">
        <v>827967</v>
      </c>
      <c r="N198" s="10">
        <v>833073</v>
      </c>
      <c r="O198" s="10">
        <v>839046</v>
      </c>
      <c r="P198" s="10">
        <v>846099</v>
      </c>
      <c r="Q198" s="10">
        <v>852200</v>
      </c>
      <c r="R198" s="10">
        <v>857794</v>
      </c>
      <c r="S198" s="10">
        <v>864779</v>
      </c>
      <c r="T198" s="10">
        <v>863542</v>
      </c>
      <c r="U198" s="10">
        <v>865218</v>
      </c>
      <c r="V198" s="10">
        <v>868295</v>
      </c>
      <c r="W198" s="10">
        <v>870264</v>
      </c>
      <c r="X198" s="10">
        <v>872899</v>
      </c>
      <c r="Y198" s="10">
        <v>874642</v>
      </c>
      <c r="Z198" s="10">
        <v>878512</v>
      </c>
      <c r="AA198" s="10">
        <v>884447</v>
      </c>
      <c r="AB198" s="10">
        <v>888699</v>
      </c>
      <c r="AC198" s="8">
        <f t="shared" si="18"/>
        <v>0.25623772845048759</v>
      </c>
      <c r="AD198" s="8">
        <f t="shared" si="19"/>
        <v>9.1666113625143986E-3</v>
      </c>
      <c r="AE198" s="8">
        <f t="shared" si="20"/>
        <v>3.545733100143833E-3</v>
      </c>
      <c r="AF198" s="8">
        <f t="shared" si="21"/>
        <v>4.2011967096624581E-3</v>
      </c>
      <c r="AG198" s="8">
        <f t="shared" si="22"/>
        <v>5.3287930213918866E-3</v>
      </c>
      <c r="AH198" s="8">
        <f t="shared" si="23"/>
        <v>4.8075237973558621E-3</v>
      </c>
    </row>
    <row r="199" spans="1:34" ht="15" customHeight="1" x14ac:dyDescent="0.25">
      <c r="A199" s="5">
        <v>199</v>
      </c>
      <c r="B199" s="6" t="s">
        <v>205</v>
      </c>
      <c r="C199" s="7">
        <v>141839</v>
      </c>
      <c r="D199" s="7">
        <v>144130</v>
      </c>
      <c r="E199" s="7">
        <v>146735</v>
      </c>
      <c r="F199" s="7">
        <v>147931</v>
      </c>
      <c r="G199" s="7">
        <v>148578</v>
      </c>
      <c r="H199" s="7">
        <v>149677</v>
      </c>
      <c r="I199" s="7">
        <v>151814</v>
      </c>
      <c r="J199" s="7">
        <v>154348</v>
      </c>
      <c r="K199" s="7">
        <v>156009</v>
      </c>
      <c r="L199" s="7">
        <v>157224</v>
      </c>
      <c r="M199" s="7">
        <v>159367</v>
      </c>
      <c r="N199" s="7">
        <v>160035</v>
      </c>
      <c r="O199" s="7">
        <v>160450</v>
      </c>
      <c r="P199" s="7">
        <v>160644</v>
      </c>
      <c r="Q199" s="7">
        <v>160845</v>
      </c>
      <c r="R199" s="7">
        <v>162373</v>
      </c>
      <c r="S199" s="7">
        <v>164016</v>
      </c>
      <c r="T199" s="7">
        <v>165364</v>
      </c>
      <c r="U199" s="7">
        <v>166430</v>
      </c>
      <c r="V199" s="7">
        <v>167126</v>
      </c>
      <c r="W199" s="7">
        <v>168334</v>
      </c>
      <c r="X199" s="7">
        <v>169383</v>
      </c>
      <c r="Y199" s="7">
        <v>169540</v>
      </c>
      <c r="Z199" s="7">
        <v>169878</v>
      </c>
      <c r="AA199" s="7">
        <v>170162</v>
      </c>
      <c r="AB199" s="7">
        <v>169277</v>
      </c>
      <c r="AC199" s="8">
        <f t="shared" si="18"/>
        <v>0.19344468023604228</v>
      </c>
      <c r="AD199" s="8">
        <f t="shared" si="19"/>
        <v>7.0988306791439637E-3</v>
      </c>
      <c r="AE199" s="8">
        <f t="shared" si="20"/>
        <v>4.172708470613129E-3</v>
      </c>
      <c r="AF199" s="8">
        <f t="shared" si="21"/>
        <v>1.1178894531873595E-3</v>
      </c>
      <c r="AG199" s="8">
        <f t="shared" si="22"/>
        <v>-5.17353054921732E-4</v>
      </c>
      <c r="AH199" s="8">
        <f t="shared" si="23"/>
        <v>-5.2009261762320609E-3</v>
      </c>
    </row>
    <row r="200" spans="1:34" ht="15" customHeight="1" x14ac:dyDescent="0.25">
      <c r="A200" s="5">
        <v>200</v>
      </c>
      <c r="B200" s="6" t="s">
        <v>206</v>
      </c>
      <c r="C200" s="7">
        <v>5693275</v>
      </c>
      <c r="D200" s="7">
        <v>5722541</v>
      </c>
      <c r="E200" s="7">
        <v>5755874</v>
      </c>
      <c r="F200" s="7">
        <v>5787788</v>
      </c>
      <c r="G200" s="7">
        <v>5822876</v>
      </c>
      <c r="H200" s="7">
        <v>5850621</v>
      </c>
      <c r="I200" s="7">
        <v>5880912</v>
      </c>
      <c r="J200" s="7">
        <v>5912678</v>
      </c>
      <c r="K200" s="7">
        <v>5940496</v>
      </c>
      <c r="L200" s="7">
        <v>5968252</v>
      </c>
      <c r="M200" s="7">
        <v>5974541</v>
      </c>
      <c r="N200" s="7">
        <v>6013720</v>
      </c>
      <c r="O200" s="7">
        <v>6047936</v>
      </c>
      <c r="P200" s="7">
        <v>6075328</v>
      </c>
      <c r="Q200" s="7">
        <v>6106779</v>
      </c>
      <c r="R200" s="7">
        <v>6130446</v>
      </c>
      <c r="S200" s="7">
        <v>6153898</v>
      </c>
      <c r="T200" s="7">
        <v>6179479</v>
      </c>
      <c r="U200" s="7">
        <v>6207316</v>
      </c>
      <c r="V200" s="7">
        <v>6228677</v>
      </c>
      <c r="W200" s="7">
        <v>6242164</v>
      </c>
      <c r="X200" s="7">
        <v>6255303</v>
      </c>
      <c r="Y200" s="7">
        <v>6254276</v>
      </c>
      <c r="Z200" s="7">
        <v>6277370</v>
      </c>
      <c r="AA200" s="7">
        <v>6313158</v>
      </c>
      <c r="AB200" s="7">
        <v>6329118</v>
      </c>
      <c r="AC200" s="8">
        <f t="shared" si="18"/>
        <v>0.11168317005589928</v>
      </c>
      <c r="AD200" s="8">
        <f t="shared" si="19"/>
        <v>4.2439897739652288E-3</v>
      </c>
      <c r="AE200" s="8">
        <f t="shared" si="20"/>
        <v>3.1944299235444618E-3</v>
      </c>
      <c r="AF200" s="8">
        <f t="shared" si="21"/>
        <v>2.7706256728172729E-3</v>
      </c>
      <c r="AG200" s="8">
        <f t="shared" si="22"/>
        <v>3.9730383867284669E-3</v>
      </c>
      <c r="AH200" s="8">
        <f t="shared" si="23"/>
        <v>2.5280533134130335E-3</v>
      </c>
    </row>
    <row r="201" spans="1:34" ht="15" customHeight="1" x14ac:dyDescent="0.25">
      <c r="A201" s="5">
        <v>201</v>
      </c>
      <c r="B201" s="9" t="s">
        <v>207</v>
      </c>
      <c r="C201" s="10">
        <v>129774</v>
      </c>
      <c r="D201" s="10">
        <v>132453</v>
      </c>
      <c r="E201" s="10">
        <v>134681</v>
      </c>
      <c r="F201" s="10">
        <v>138714</v>
      </c>
      <c r="G201" s="10">
        <v>142151</v>
      </c>
      <c r="H201" s="10">
        <v>143178</v>
      </c>
      <c r="I201" s="10">
        <v>145168</v>
      </c>
      <c r="J201" s="10">
        <v>147622</v>
      </c>
      <c r="K201" s="10">
        <v>148746</v>
      </c>
      <c r="L201" s="10">
        <v>148764</v>
      </c>
      <c r="M201" s="10">
        <v>152335</v>
      </c>
      <c r="N201" s="10">
        <v>151740</v>
      </c>
      <c r="O201" s="10">
        <v>150814</v>
      </c>
      <c r="P201" s="10">
        <v>150135</v>
      </c>
      <c r="Q201" s="10">
        <v>149239</v>
      </c>
      <c r="R201" s="10">
        <v>149795</v>
      </c>
      <c r="S201" s="10">
        <v>149073</v>
      </c>
      <c r="T201" s="10">
        <v>149314</v>
      </c>
      <c r="U201" s="10">
        <v>150962</v>
      </c>
      <c r="V201" s="10">
        <v>152437</v>
      </c>
      <c r="W201" s="10">
        <v>152813</v>
      </c>
      <c r="X201" s="10">
        <v>152837</v>
      </c>
      <c r="Y201" s="10">
        <v>152763</v>
      </c>
      <c r="Z201" s="10">
        <v>153197</v>
      </c>
      <c r="AA201" s="10">
        <v>154119</v>
      </c>
      <c r="AB201" s="10">
        <v>154327</v>
      </c>
      <c r="AC201" s="8">
        <f t="shared" si="18"/>
        <v>0.18919814446653413</v>
      </c>
      <c r="AD201" s="8">
        <f t="shared" si="19"/>
        <v>6.9552462252400193E-3</v>
      </c>
      <c r="AE201" s="8">
        <f t="shared" si="20"/>
        <v>2.9850499322405799E-3</v>
      </c>
      <c r="AF201" s="8">
        <f t="shared" si="21"/>
        <v>1.97370042994649E-3</v>
      </c>
      <c r="AG201" s="8">
        <f t="shared" si="22"/>
        <v>3.4011130527196176E-3</v>
      </c>
      <c r="AH201" s="8">
        <f t="shared" si="23"/>
        <v>1.3496064729202758E-3</v>
      </c>
    </row>
    <row r="202" spans="1:34" ht="15" customHeight="1" x14ac:dyDescent="0.25">
      <c r="A202" s="5">
        <v>202</v>
      </c>
      <c r="B202" s="6" t="s">
        <v>208</v>
      </c>
      <c r="C202" s="7">
        <v>884420</v>
      </c>
      <c r="D202" s="7">
        <v>888036</v>
      </c>
      <c r="E202" s="7">
        <v>890635</v>
      </c>
      <c r="F202" s="7">
        <v>892311</v>
      </c>
      <c r="G202" s="7">
        <v>892291</v>
      </c>
      <c r="H202" s="7">
        <v>891015</v>
      </c>
      <c r="I202" s="7">
        <v>888526</v>
      </c>
      <c r="J202" s="7">
        <v>889067</v>
      </c>
      <c r="K202" s="7">
        <v>894401</v>
      </c>
      <c r="L202" s="7">
        <v>901208</v>
      </c>
      <c r="M202" s="7">
        <v>919717</v>
      </c>
      <c r="N202" s="7">
        <v>929832</v>
      </c>
      <c r="O202" s="7">
        <v>938418</v>
      </c>
      <c r="P202" s="7">
        <v>944702</v>
      </c>
      <c r="Q202" s="7">
        <v>950424</v>
      </c>
      <c r="R202" s="7">
        <v>952611</v>
      </c>
      <c r="S202" s="7">
        <v>953776</v>
      </c>
      <c r="T202" s="7">
        <v>954174</v>
      </c>
      <c r="U202" s="7">
        <v>956966</v>
      </c>
      <c r="V202" s="7">
        <v>957231</v>
      </c>
      <c r="W202" s="7">
        <v>943100</v>
      </c>
      <c r="X202" s="7">
        <v>950952</v>
      </c>
      <c r="Y202" s="7">
        <v>955142</v>
      </c>
      <c r="Z202" s="7">
        <v>962351</v>
      </c>
      <c r="AA202" s="7">
        <v>974112</v>
      </c>
      <c r="AB202" s="7">
        <v>978179</v>
      </c>
      <c r="AC202" s="8">
        <f t="shared" si="18"/>
        <v>0.10601184957373194</v>
      </c>
      <c r="AD202" s="8">
        <f t="shared" si="19"/>
        <v>4.0385577621873114E-3</v>
      </c>
      <c r="AE202" s="8">
        <f t="shared" si="20"/>
        <v>2.6521150742686572E-3</v>
      </c>
      <c r="AF202" s="8">
        <f t="shared" si="21"/>
        <v>7.3308114594250462E-3</v>
      </c>
      <c r="AG202" s="8">
        <f t="shared" si="22"/>
        <v>7.9758588228353577E-3</v>
      </c>
      <c r="AH202" s="8">
        <f t="shared" si="23"/>
        <v>4.1750845898623568E-3</v>
      </c>
    </row>
    <row r="203" spans="1:34" ht="15" customHeight="1" x14ac:dyDescent="0.25">
      <c r="A203" s="5">
        <v>203</v>
      </c>
      <c r="B203" s="9" t="s">
        <v>209</v>
      </c>
      <c r="C203" s="10">
        <v>1936108</v>
      </c>
      <c r="D203" s="10">
        <v>1975589</v>
      </c>
      <c r="E203" s="10">
        <v>2010666</v>
      </c>
      <c r="F203" s="10">
        <v>2034000</v>
      </c>
      <c r="G203" s="10">
        <v>2052776</v>
      </c>
      <c r="H203" s="10">
        <v>2084053</v>
      </c>
      <c r="I203" s="10">
        <v>2123960</v>
      </c>
      <c r="J203" s="10">
        <v>2163577</v>
      </c>
      <c r="K203" s="10">
        <v>2203745</v>
      </c>
      <c r="L203" s="10">
        <v>2241841</v>
      </c>
      <c r="M203" s="10">
        <v>2232415</v>
      </c>
      <c r="N203" s="10">
        <v>2263991</v>
      </c>
      <c r="O203" s="10">
        <v>2290514</v>
      </c>
      <c r="P203" s="10">
        <v>2313984</v>
      </c>
      <c r="Q203" s="10">
        <v>2347823</v>
      </c>
      <c r="R203" s="10">
        <v>2386403</v>
      </c>
      <c r="S203" s="10">
        <v>2432261</v>
      </c>
      <c r="T203" s="10">
        <v>2461472</v>
      </c>
      <c r="U203" s="10">
        <v>2480046</v>
      </c>
      <c r="V203" s="10">
        <v>2497856</v>
      </c>
      <c r="W203" s="10">
        <v>2517518</v>
      </c>
      <c r="X203" s="10">
        <v>2517451</v>
      </c>
      <c r="Y203" s="10">
        <v>2509813</v>
      </c>
      <c r="Z203" s="10">
        <v>2519045</v>
      </c>
      <c r="AA203" s="10">
        <v>2531245</v>
      </c>
      <c r="AB203" s="10">
        <v>2542282</v>
      </c>
      <c r="AC203" s="8">
        <f t="shared" si="18"/>
        <v>0.31308893925338876</v>
      </c>
      <c r="AD203" s="8">
        <f t="shared" si="19"/>
        <v>1.0954863072766052E-2</v>
      </c>
      <c r="AE203" s="8">
        <f t="shared" si="20"/>
        <v>6.347550003143354E-3</v>
      </c>
      <c r="AF203" s="8">
        <f t="shared" si="21"/>
        <v>1.9596390577554246E-3</v>
      </c>
      <c r="AG203" s="8">
        <f t="shared" si="22"/>
        <v>4.293810269517806E-3</v>
      </c>
      <c r="AH203" s="8">
        <f t="shared" si="23"/>
        <v>4.3603049092442656E-3</v>
      </c>
    </row>
    <row r="204" spans="1:34" ht="15" customHeight="1" x14ac:dyDescent="0.25">
      <c r="A204" s="5">
        <v>204</v>
      </c>
      <c r="B204" s="6" t="s">
        <v>210</v>
      </c>
      <c r="C204" s="7">
        <v>66554</v>
      </c>
      <c r="D204" s="7">
        <v>66873</v>
      </c>
      <c r="E204" s="7">
        <v>67371</v>
      </c>
      <c r="F204" s="7">
        <v>67957</v>
      </c>
      <c r="G204" s="7">
        <v>68659</v>
      </c>
      <c r="H204" s="7">
        <v>69442</v>
      </c>
      <c r="I204" s="7">
        <v>70259</v>
      </c>
      <c r="J204" s="7">
        <v>71817</v>
      </c>
      <c r="K204" s="7">
        <v>73057</v>
      </c>
      <c r="L204" s="7">
        <v>74508</v>
      </c>
      <c r="M204" s="7">
        <v>75462</v>
      </c>
      <c r="N204" s="7">
        <v>76354</v>
      </c>
      <c r="O204" s="7">
        <v>78482</v>
      </c>
      <c r="P204" s="7">
        <v>80976</v>
      </c>
      <c r="Q204" s="7">
        <v>81193</v>
      </c>
      <c r="R204" s="7">
        <v>81897</v>
      </c>
      <c r="S204" s="7">
        <v>80643</v>
      </c>
      <c r="T204" s="7">
        <v>79179</v>
      </c>
      <c r="U204" s="7">
        <v>78636</v>
      </c>
      <c r="V204" s="7">
        <v>79169</v>
      </c>
      <c r="W204" s="7">
        <v>80299</v>
      </c>
      <c r="X204" s="7">
        <v>79665</v>
      </c>
      <c r="Y204" s="7">
        <v>79585</v>
      </c>
      <c r="Z204" s="7">
        <v>79976</v>
      </c>
      <c r="AA204" s="7">
        <v>80271</v>
      </c>
      <c r="AB204" s="7">
        <v>80526</v>
      </c>
      <c r="AC204" s="8">
        <f t="shared" si="18"/>
        <v>0.20993478979475313</v>
      </c>
      <c r="AD204" s="8">
        <f t="shared" si="19"/>
        <v>7.6517850390760422E-3</v>
      </c>
      <c r="AE204" s="8">
        <f t="shared" si="20"/>
        <v>-1.6868004011387772E-3</v>
      </c>
      <c r="AF204" s="8">
        <f t="shared" si="21"/>
        <v>5.6474862422417615E-4</v>
      </c>
      <c r="AG204" s="8">
        <f t="shared" si="22"/>
        <v>3.9258462789373283E-3</v>
      </c>
      <c r="AH204" s="8">
        <f t="shared" si="23"/>
        <v>3.1767387973240645E-3</v>
      </c>
    </row>
    <row r="205" spans="1:34" ht="15" customHeight="1" x14ac:dyDescent="0.25">
      <c r="A205" s="5">
        <v>205</v>
      </c>
      <c r="B205" s="6" t="s">
        <v>211</v>
      </c>
      <c r="C205" s="7">
        <v>351561</v>
      </c>
      <c r="D205" s="7">
        <v>353965</v>
      </c>
      <c r="E205" s="7">
        <v>356098</v>
      </c>
      <c r="F205" s="7">
        <v>358669</v>
      </c>
      <c r="G205" s="7">
        <v>361225</v>
      </c>
      <c r="H205" s="7">
        <v>361882</v>
      </c>
      <c r="I205" s="7">
        <v>362813</v>
      </c>
      <c r="J205" s="7">
        <v>363402</v>
      </c>
      <c r="K205" s="7">
        <v>364571</v>
      </c>
      <c r="L205" s="7">
        <v>366222</v>
      </c>
      <c r="M205" s="7">
        <v>368206</v>
      </c>
      <c r="N205" s="7">
        <v>369858</v>
      </c>
      <c r="O205" s="7">
        <v>373046</v>
      </c>
      <c r="P205" s="7">
        <v>375914</v>
      </c>
      <c r="Q205" s="7">
        <v>377373</v>
      </c>
      <c r="R205" s="7">
        <v>378569</v>
      </c>
      <c r="S205" s="7">
        <v>380199</v>
      </c>
      <c r="T205" s="7">
        <v>382721</v>
      </c>
      <c r="U205" s="7">
        <v>384914</v>
      </c>
      <c r="V205" s="7">
        <v>386203</v>
      </c>
      <c r="W205" s="7">
        <v>386434</v>
      </c>
      <c r="X205" s="7">
        <v>382139</v>
      </c>
      <c r="Y205" s="7">
        <v>387024</v>
      </c>
      <c r="Z205" s="7">
        <v>391369</v>
      </c>
      <c r="AA205" s="7">
        <v>397329</v>
      </c>
      <c r="AB205" s="7">
        <v>399289</v>
      </c>
      <c r="AC205" s="8">
        <f t="shared" si="18"/>
        <v>0.13576022368806551</v>
      </c>
      <c r="AD205" s="8">
        <f t="shared" si="19"/>
        <v>5.105075812416926E-3</v>
      </c>
      <c r="AE205" s="8">
        <f t="shared" si="20"/>
        <v>5.3429338997488252E-3</v>
      </c>
      <c r="AF205" s="8">
        <f t="shared" si="21"/>
        <v>6.5663395556214699E-3</v>
      </c>
      <c r="AG205" s="8">
        <f t="shared" si="22"/>
        <v>1.0453849930698089E-2</v>
      </c>
      <c r="AH205" s="8">
        <f t="shared" si="23"/>
        <v>4.9329397048793319E-3</v>
      </c>
    </row>
    <row r="206" spans="1:34" ht="15" customHeight="1" x14ac:dyDescent="0.25">
      <c r="A206" s="5">
        <v>206</v>
      </c>
      <c r="B206" s="6" t="s">
        <v>212</v>
      </c>
      <c r="C206" s="7">
        <v>151584</v>
      </c>
      <c r="D206" s="7">
        <v>150142</v>
      </c>
      <c r="E206" s="7">
        <v>150331</v>
      </c>
      <c r="F206" s="7">
        <v>150809</v>
      </c>
      <c r="G206" s="7">
        <v>151064</v>
      </c>
      <c r="H206" s="7">
        <v>149800</v>
      </c>
      <c r="I206" s="7">
        <v>149444</v>
      </c>
      <c r="J206" s="7">
        <v>148238</v>
      </c>
      <c r="K206" s="7">
        <v>147607</v>
      </c>
      <c r="L206" s="7">
        <v>147421</v>
      </c>
      <c r="M206" s="7">
        <v>151553</v>
      </c>
      <c r="N206" s="7">
        <v>149811</v>
      </c>
      <c r="O206" s="7">
        <v>150139</v>
      </c>
      <c r="P206" s="7">
        <v>150151</v>
      </c>
      <c r="Q206" s="7">
        <v>150164</v>
      </c>
      <c r="R206" s="7">
        <v>147978</v>
      </c>
      <c r="S206" s="7">
        <v>147816</v>
      </c>
      <c r="T206" s="7">
        <v>148057</v>
      </c>
      <c r="U206" s="7">
        <v>147809</v>
      </c>
      <c r="V206" s="7">
        <v>147613</v>
      </c>
      <c r="W206" s="7">
        <v>148419</v>
      </c>
      <c r="X206" s="7">
        <v>149133</v>
      </c>
      <c r="Y206" s="7">
        <v>149458</v>
      </c>
      <c r="Z206" s="7">
        <v>149635</v>
      </c>
      <c r="AA206" s="7">
        <v>149400</v>
      </c>
      <c r="AB206" s="7">
        <v>149448</v>
      </c>
      <c r="AC206" s="8">
        <f t="shared" si="18"/>
        <v>-1.409119696010133E-2</v>
      </c>
      <c r="AD206" s="8">
        <f t="shared" si="19"/>
        <v>-5.6749573347258941E-4</v>
      </c>
      <c r="AE206" s="8">
        <f t="shared" si="20"/>
        <v>9.8897793369334686E-4</v>
      </c>
      <c r="AF206" s="8">
        <f t="shared" si="21"/>
        <v>1.3827854384398375E-3</v>
      </c>
      <c r="AG206" s="8">
        <f t="shared" si="22"/>
        <v>-2.2303307141813278E-5</v>
      </c>
      <c r="AH206" s="8">
        <f t="shared" si="23"/>
        <v>3.21285140562249E-4</v>
      </c>
    </row>
    <row r="207" spans="1:34" ht="15" customHeight="1" x14ac:dyDescent="0.25">
      <c r="A207" s="5">
        <v>207</v>
      </c>
      <c r="B207" s="6" t="s">
        <v>213</v>
      </c>
      <c r="C207" s="7">
        <v>731712</v>
      </c>
      <c r="D207" s="7">
        <v>739531</v>
      </c>
      <c r="E207" s="7">
        <v>753670</v>
      </c>
      <c r="F207" s="7">
        <v>766154</v>
      </c>
      <c r="G207" s="7">
        <v>780865</v>
      </c>
      <c r="H207" s="7">
        <v>798722</v>
      </c>
      <c r="I207" s="7">
        <v>817973</v>
      </c>
      <c r="J207" s="7">
        <v>834685</v>
      </c>
      <c r="K207" s="7">
        <v>846582</v>
      </c>
      <c r="L207" s="7">
        <v>857903</v>
      </c>
      <c r="M207" s="7">
        <v>889419</v>
      </c>
      <c r="N207" s="7">
        <v>897311</v>
      </c>
      <c r="O207" s="7">
        <v>900628</v>
      </c>
      <c r="P207" s="7">
        <v>903030</v>
      </c>
      <c r="Q207" s="7">
        <v>901988</v>
      </c>
      <c r="R207" s="7">
        <v>902869</v>
      </c>
      <c r="S207" s="7">
        <v>905506</v>
      </c>
      <c r="T207" s="7">
        <v>907878</v>
      </c>
      <c r="U207" s="7">
        <v>909905</v>
      </c>
      <c r="V207" s="7">
        <v>912852</v>
      </c>
      <c r="W207" s="7">
        <v>917692</v>
      </c>
      <c r="X207" s="7">
        <v>919732</v>
      </c>
      <c r="Y207" s="7">
        <v>919656</v>
      </c>
      <c r="Z207" s="7">
        <v>922544</v>
      </c>
      <c r="AA207" s="7">
        <v>924628</v>
      </c>
      <c r="AB207" s="7">
        <v>925279</v>
      </c>
      <c r="AC207" s="8">
        <f t="shared" si="18"/>
        <v>0.26453987361147557</v>
      </c>
      <c r="AD207" s="8">
        <f t="shared" si="19"/>
        <v>9.4325414258755735E-3</v>
      </c>
      <c r="AE207" s="8">
        <f t="shared" si="20"/>
        <v>2.4547923554147921E-3</v>
      </c>
      <c r="AF207" s="8">
        <f t="shared" si="21"/>
        <v>1.6480548149344632E-3</v>
      </c>
      <c r="AG207" s="8">
        <f t="shared" si="22"/>
        <v>2.0339411841250321E-3</v>
      </c>
      <c r="AH207" s="8">
        <f t="shared" si="23"/>
        <v>7.040669328638112E-4</v>
      </c>
    </row>
    <row r="208" spans="1:34" ht="15" customHeight="1" x14ac:dyDescent="0.25">
      <c r="A208" s="5">
        <v>208</v>
      </c>
      <c r="B208" s="6" t="s">
        <v>214</v>
      </c>
      <c r="C208" s="7">
        <v>109039</v>
      </c>
      <c r="D208" s="7">
        <v>109643</v>
      </c>
      <c r="E208" s="7">
        <v>110253</v>
      </c>
      <c r="F208" s="7">
        <v>112656</v>
      </c>
      <c r="G208" s="7">
        <v>112990</v>
      </c>
      <c r="H208" s="7">
        <v>114606</v>
      </c>
      <c r="I208" s="7">
        <v>117083</v>
      </c>
      <c r="J208" s="7">
        <v>118416</v>
      </c>
      <c r="K208" s="7">
        <v>122049</v>
      </c>
      <c r="L208" s="7">
        <v>123086</v>
      </c>
      <c r="M208" s="7">
        <v>128630</v>
      </c>
      <c r="N208" s="7">
        <v>131303</v>
      </c>
      <c r="O208" s="7">
        <v>138753</v>
      </c>
      <c r="P208" s="7">
        <v>137771</v>
      </c>
      <c r="Q208" s="7">
        <v>137595</v>
      </c>
      <c r="R208" s="7">
        <v>139373</v>
      </c>
      <c r="S208" s="7">
        <v>136983</v>
      </c>
      <c r="T208" s="7">
        <v>134973</v>
      </c>
      <c r="U208" s="7">
        <v>135447</v>
      </c>
      <c r="V208" s="7">
        <v>133011</v>
      </c>
      <c r="W208" s="7">
        <v>134201</v>
      </c>
      <c r="X208" s="7">
        <v>133946</v>
      </c>
      <c r="Y208" s="7">
        <v>133468</v>
      </c>
      <c r="Z208" s="7">
        <v>133251</v>
      </c>
      <c r="AA208" s="7">
        <v>134395</v>
      </c>
      <c r="AB208" s="7">
        <v>136122</v>
      </c>
      <c r="AC208" s="8">
        <f t="shared" si="18"/>
        <v>0.24837902035051679</v>
      </c>
      <c r="AD208" s="8">
        <f t="shared" si="19"/>
        <v>8.9133262541585268E-3</v>
      </c>
      <c r="AE208" s="8">
        <f t="shared" si="20"/>
        <v>-2.3574418483296444E-3</v>
      </c>
      <c r="AF208" s="8">
        <f t="shared" si="21"/>
        <v>2.8466172158605474E-3</v>
      </c>
      <c r="AG208" s="8">
        <f t="shared" si="22"/>
        <v>6.584849988582997E-3</v>
      </c>
      <c r="AH208" s="8">
        <f t="shared" si="23"/>
        <v>1.2850180438260353E-2</v>
      </c>
    </row>
    <row r="209" spans="1:34" ht="15" customHeight="1" x14ac:dyDescent="0.25">
      <c r="A209" s="5">
        <v>209</v>
      </c>
      <c r="B209" s="6" t="s">
        <v>215</v>
      </c>
      <c r="C209" s="7">
        <v>4821031</v>
      </c>
      <c r="D209" s="7">
        <v>4927274</v>
      </c>
      <c r="E209" s="7">
        <v>5014571</v>
      </c>
      <c r="F209" s="7">
        <v>5086376</v>
      </c>
      <c r="G209" s="7">
        <v>5158524</v>
      </c>
      <c r="H209" s="7">
        <v>5229267</v>
      </c>
      <c r="I209" s="7">
        <v>5265012</v>
      </c>
      <c r="J209" s="7">
        <v>5313033</v>
      </c>
      <c r="K209" s="7">
        <v>5377936</v>
      </c>
      <c r="L209" s="7">
        <v>5476241</v>
      </c>
      <c r="M209" s="7">
        <v>5680300</v>
      </c>
      <c r="N209" s="7">
        <v>5791610</v>
      </c>
      <c r="O209" s="7">
        <v>5895491</v>
      </c>
      <c r="P209" s="7">
        <v>5987010</v>
      </c>
      <c r="Q209" s="7">
        <v>6063125</v>
      </c>
      <c r="R209" s="7">
        <v>6132190</v>
      </c>
      <c r="S209" s="7">
        <v>6194690</v>
      </c>
      <c r="T209" s="7">
        <v>6263413</v>
      </c>
      <c r="U209" s="7">
        <v>6308220</v>
      </c>
      <c r="V209" s="7">
        <v>6355652</v>
      </c>
      <c r="W209" s="7">
        <v>6260638</v>
      </c>
      <c r="X209" s="7">
        <v>6259621</v>
      </c>
      <c r="Y209" s="7">
        <v>6280312</v>
      </c>
      <c r="Z209" s="7">
        <v>6328730</v>
      </c>
      <c r="AA209" s="7">
        <v>6415518</v>
      </c>
      <c r="AB209" s="7">
        <v>6465724</v>
      </c>
      <c r="AC209" s="8">
        <f t="shared" si="18"/>
        <v>0.34114964205789178</v>
      </c>
      <c r="AD209" s="8">
        <f t="shared" si="19"/>
        <v>1.1810284638375634E-2</v>
      </c>
      <c r="AE209" s="8">
        <f t="shared" si="20"/>
        <v>5.3103550213930983E-3</v>
      </c>
      <c r="AF209" s="8">
        <f t="shared" si="21"/>
        <v>6.467403261778637E-3</v>
      </c>
      <c r="AG209" s="8">
        <f t="shared" si="22"/>
        <v>9.7456265871751491E-3</v>
      </c>
      <c r="AH209" s="8">
        <f t="shared" si="23"/>
        <v>7.825712592498377E-3</v>
      </c>
    </row>
    <row r="210" spans="1:34" ht="15" customHeight="1" x14ac:dyDescent="0.25">
      <c r="A210" s="5">
        <v>210</v>
      </c>
      <c r="B210" s="9" t="s">
        <v>216</v>
      </c>
      <c r="C210" s="10">
        <v>315398</v>
      </c>
      <c r="D210" s="10">
        <v>316785</v>
      </c>
      <c r="E210" s="10">
        <v>319048</v>
      </c>
      <c r="F210" s="10">
        <v>321092</v>
      </c>
      <c r="G210" s="10">
        <v>320051</v>
      </c>
      <c r="H210" s="10">
        <v>320539</v>
      </c>
      <c r="I210" s="10">
        <v>321523</v>
      </c>
      <c r="J210" s="10">
        <v>322566</v>
      </c>
      <c r="K210" s="10">
        <v>324135</v>
      </c>
      <c r="L210" s="10">
        <v>326634</v>
      </c>
      <c r="M210" s="10">
        <v>250646</v>
      </c>
      <c r="N210" s="10">
        <v>252092</v>
      </c>
      <c r="O210" s="10">
        <v>254436</v>
      </c>
      <c r="P210" s="10">
        <v>255989</v>
      </c>
      <c r="Q210" s="10">
        <v>257219</v>
      </c>
      <c r="R210" s="10">
        <v>257538</v>
      </c>
      <c r="S210" s="10">
        <v>258871</v>
      </c>
      <c r="T210" s="10">
        <v>260240</v>
      </c>
      <c r="U210" s="10">
        <v>261539</v>
      </c>
      <c r="V210" s="10">
        <v>261517</v>
      </c>
      <c r="W210" s="10">
        <v>261780</v>
      </c>
      <c r="X210" s="10">
        <v>260596</v>
      </c>
      <c r="Y210" s="10">
        <v>261121</v>
      </c>
      <c r="Z210" s="10">
        <v>262460</v>
      </c>
      <c r="AA210" s="10">
        <v>263122</v>
      </c>
      <c r="AB210" s="10">
        <v>263795</v>
      </c>
      <c r="AC210" s="8">
        <f t="shared" si="18"/>
        <v>-0.16361232474524251</v>
      </c>
      <c r="AD210" s="8">
        <f t="shared" si="19"/>
        <v>-7.1210462162559773E-3</v>
      </c>
      <c r="AE210" s="8">
        <f t="shared" si="20"/>
        <v>2.4033839399093537E-3</v>
      </c>
      <c r="AF210" s="8">
        <f t="shared" si="21"/>
        <v>1.534742511112519E-3</v>
      </c>
      <c r="AG210" s="8">
        <f t="shared" si="22"/>
        <v>3.4019016860957763E-3</v>
      </c>
      <c r="AH210" s="8">
        <f t="shared" si="23"/>
        <v>2.5577488769468154E-3</v>
      </c>
    </row>
    <row r="211" spans="1:34" ht="15" customHeight="1" x14ac:dyDescent="0.25">
      <c r="A211" s="5">
        <v>211</v>
      </c>
      <c r="B211" s="6" t="s">
        <v>217</v>
      </c>
      <c r="C211" s="7">
        <v>559537</v>
      </c>
      <c r="D211" s="7">
        <v>555681</v>
      </c>
      <c r="E211" s="7">
        <v>552490</v>
      </c>
      <c r="F211" s="7">
        <v>550507</v>
      </c>
      <c r="G211" s="7">
        <v>549039</v>
      </c>
      <c r="H211" s="7">
        <v>548529</v>
      </c>
      <c r="I211" s="7">
        <v>547986</v>
      </c>
      <c r="J211" s="7">
        <v>549212</v>
      </c>
      <c r="K211" s="7">
        <v>549321</v>
      </c>
      <c r="L211" s="7">
        <v>549454</v>
      </c>
      <c r="M211" s="7">
        <v>564149</v>
      </c>
      <c r="N211" s="7">
        <v>565591</v>
      </c>
      <c r="O211" s="7">
        <v>567097</v>
      </c>
      <c r="P211" s="7">
        <v>566358</v>
      </c>
      <c r="Q211" s="7">
        <v>566487</v>
      </c>
      <c r="R211" s="7">
        <v>565558</v>
      </c>
      <c r="S211" s="7">
        <v>564859</v>
      </c>
      <c r="T211" s="7">
        <v>566484</v>
      </c>
      <c r="U211" s="7">
        <v>567345</v>
      </c>
      <c r="V211" s="7">
        <v>567355</v>
      </c>
      <c r="W211" s="7">
        <v>566757</v>
      </c>
      <c r="X211" s="7">
        <v>568185</v>
      </c>
      <c r="Y211" s="7">
        <v>568380</v>
      </c>
      <c r="Z211" s="7">
        <v>570853</v>
      </c>
      <c r="AA211" s="7">
        <v>573173</v>
      </c>
      <c r="AB211" s="7">
        <v>574418</v>
      </c>
      <c r="AC211" s="8">
        <f t="shared" si="18"/>
        <v>2.6595202819473959E-2</v>
      </c>
      <c r="AD211" s="8">
        <f t="shared" si="19"/>
        <v>1.0504592763194154E-3</v>
      </c>
      <c r="AE211" s="8">
        <f t="shared" si="20"/>
        <v>1.5556587727316717E-3</v>
      </c>
      <c r="AF211" s="8">
        <f t="shared" si="21"/>
        <v>2.6889515332650937E-3</v>
      </c>
      <c r="AG211" s="8">
        <f t="shared" si="22"/>
        <v>3.5285926016850322E-3</v>
      </c>
      <c r="AH211" s="8">
        <f t="shared" si="23"/>
        <v>2.1721190635288126E-3</v>
      </c>
    </row>
    <row r="212" spans="1:34" ht="15" customHeight="1" x14ac:dyDescent="0.25">
      <c r="A212" s="5">
        <v>212</v>
      </c>
      <c r="B212" s="6" t="s">
        <v>218</v>
      </c>
      <c r="C212" s="7">
        <v>170485</v>
      </c>
      <c r="D212" s="7">
        <v>171242</v>
      </c>
      <c r="E212" s="7">
        <v>171811</v>
      </c>
      <c r="F212" s="7">
        <v>172480</v>
      </c>
      <c r="G212" s="7">
        <v>173054</v>
      </c>
      <c r="H212" s="7">
        <v>173907</v>
      </c>
      <c r="I212" s="7">
        <v>174092</v>
      </c>
      <c r="J212" s="7">
        <v>174259</v>
      </c>
      <c r="K212" s="7">
        <v>174569</v>
      </c>
      <c r="L212" s="7">
        <v>173951</v>
      </c>
      <c r="M212" s="7">
        <v>171971</v>
      </c>
      <c r="N212" s="7">
        <v>170296</v>
      </c>
      <c r="O212" s="7">
        <v>170623</v>
      </c>
      <c r="P212" s="7">
        <v>172936</v>
      </c>
      <c r="Q212" s="7">
        <v>173120</v>
      </c>
      <c r="R212" s="7">
        <v>173513</v>
      </c>
      <c r="S212" s="7">
        <v>174542</v>
      </c>
      <c r="T212" s="7">
        <v>175196</v>
      </c>
      <c r="U212" s="7">
        <v>175302</v>
      </c>
      <c r="V212" s="7">
        <v>175420</v>
      </c>
      <c r="W212" s="7">
        <v>174783</v>
      </c>
      <c r="X212" s="7">
        <v>175570</v>
      </c>
      <c r="Y212" s="7">
        <v>175458</v>
      </c>
      <c r="Z212" s="7">
        <v>176299</v>
      </c>
      <c r="AA212" s="7">
        <v>177225</v>
      </c>
      <c r="AB212" s="7">
        <v>177901</v>
      </c>
      <c r="AC212" s="8">
        <f t="shared" si="18"/>
        <v>4.3499428102179077E-2</v>
      </c>
      <c r="AD212" s="8">
        <f t="shared" si="19"/>
        <v>1.7046472411881286E-3</v>
      </c>
      <c r="AE212" s="8">
        <f t="shared" si="20"/>
        <v>2.5005903996659917E-3</v>
      </c>
      <c r="AF212" s="8">
        <f t="shared" si="21"/>
        <v>3.5426627089365503E-3</v>
      </c>
      <c r="AG212" s="8">
        <f t="shared" si="22"/>
        <v>4.6198111632231864E-3</v>
      </c>
      <c r="AH212" s="8">
        <f t="shared" si="23"/>
        <v>3.8143602764846947E-3</v>
      </c>
    </row>
    <row r="213" spans="1:34" ht="15" customHeight="1" x14ac:dyDescent="0.25">
      <c r="A213" s="5">
        <v>213</v>
      </c>
      <c r="B213" s="9" t="s">
        <v>219</v>
      </c>
      <c r="C213" s="10">
        <v>152499</v>
      </c>
      <c r="D213" s="10">
        <v>153151</v>
      </c>
      <c r="E213" s="10">
        <v>153509</v>
      </c>
      <c r="F213" s="10">
        <v>153952</v>
      </c>
      <c r="G213" s="10">
        <v>155320</v>
      </c>
      <c r="H213" s="10">
        <v>156315</v>
      </c>
      <c r="I213" s="10">
        <v>158042</v>
      </c>
      <c r="J213" s="10">
        <v>159449</v>
      </c>
      <c r="K213" s="10">
        <v>160186</v>
      </c>
      <c r="L213" s="10">
        <v>160155</v>
      </c>
      <c r="M213" s="10">
        <v>160275</v>
      </c>
      <c r="N213" s="10">
        <v>159967</v>
      </c>
      <c r="O213" s="10">
        <v>160236</v>
      </c>
      <c r="P213" s="10">
        <v>160580</v>
      </c>
      <c r="Q213" s="10">
        <v>161231</v>
      </c>
      <c r="R213" s="10">
        <v>161382</v>
      </c>
      <c r="S213" s="10">
        <v>161705</v>
      </c>
      <c r="T213" s="10">
        <v>162675</v>
      </c>
      <c r="U213" s="10">
        <v>163268</v>
      </c>
      <c r="V213" s="10">
        <v>163626</v>
      </c>
      <c r="W213" s="10">
        <v>163763</v>
      </c>
      <c r="X213" s="10">
        <v>164150</v>
      </c>
      <c r="Y213" s="10">
        <v>163954</v>
      </c>
      <c r="Z213" s="10">
        <v>164619</v>
      </c>
      <c r="AA213" s="10">
        <v>165665</v>
      </c>
      <c r="AB213" s="10">
        <v>166472</v>
      </c>
      <c r="AC213" s="8">
        <f t="shared" si="18"/>
        <v>9.1626830339871082E-2</v>
      </c>
      <c r="AD213" s="8">
        <f t="shared" si="19"/>
        <v>3.512919427365313E-3</v>
      </c>
      <c r="AE213" s="8">
        <f t="shared" si="20"/>
        <v>3.1101165737608127E-3</v>
      </c>
      <c r="AF213" s="8">
        <f t="shared" si="21"/>
        <v>3.2867628854669206E-3</v>
      </c>
      <c r="AG213" s="8">
        <f t="shared" si="22"/>
        <v>5.0933359710672033E-3</v>
      </c>
      <c r="AH213" s="8">
        <f t="shared" si="23"/>
        <v>4.8712763709896478E-3</v>
      </c>
    </row>
    <row r="214" spans="1:34" ht="15" customHeight="1" x14ac:dyDescent="0.25">
      <c r="A214" s="5">
        <v>214</v>
      </c>
      <c r="B214" s="9" t="s">
        <v>220</v>
      </c>
      <c r="C214" s="10">
        <v>146412</v>
      </c>
      <c r="D214" s="10">
        <v>147645</v>
      </c>
      <c r="E214" s="10">
        <v>148583</v>
      </c>
      <c r="F214" s="10">
        <v>149664</v>
      </c>
      <c r="G214" s="10">
        <v>151043</v>
      </c>
      <c r="H214" s="10">
        <v>152234</v>
      </c>
      <c r="I214" s="10">
        <v>153310</v>
      </c>
      <c r="J214" s="10">
        <v>153360</v>
      </c>
      <c r="K214" s="10">
        <v>152870</v>
      </c>
      <c r="L214" s="10">
        <v>152721</v>
      </c>
      <c r="M214" s="10">
        <v>152042</v>
      </c>
      <c r="N214" s="10">
        <v>152039</v>
      </c>
      <c r="O214" s="10">
        <v>151788</v>
      </c>
      <c r="P214" s="10">
        <v>151568</v>
      </c>
      <c r="Q214" s="10">
        <v>151718</v>
      </c>
      <c r="R214" s="10">
        <v>151660</v>
      </c>
      <c r="S214" s="10">
        <v>151924</v>
      </c>
      <c r="T214" s="10">
        <v>152591</v>
      </c>
      <c r="U214" s="10">
        <v>153710</v>
      </c>
      <c r="V214" s="10">
        <v>154326</v>
      </c>
      <c r="W214" s="10">
        <v>154912</v>
      </c>
      <c r="X214" s="10">
        <v>155587</v>
      </c>
      <c r="Y214" s="10">
        <v>155376</v>
      </c>
      <c r="Z214" s="10">
        <v>155563</v>
      </c>
      <c r="AA214" s="10">
        <v>155870</v>
      </c>
      <c r="AB214" s="10">
        <v>156004</v>
      </c>
      <c r="AC214" s="8">
        <f t="shared" si="18"/>
        <v>6.5513755703084445E-2</v>
      </c>
      <c r="AD214" s="8">
        <f t="shared" si="19"/>
        <v>2.5415074710462005E-3</v>
      </c>
      <c r="AE214" s="8">
        <f t="shared" si="20"/>
        <v>2.8280388458115091E-3</v>
      </c>
      <c r="AF214" s="8">
        <f t="shared" si="21"/>
        <v>1.4058741536489006E-3</v>
      </c>
      <c r="AG214" s="8">
        <f t="shared" si="22"/>
        <v>1.3454583495127181E-3</v>
      </c>
      <c r="AH214" s="8">
        <f t="shared" si="23"/>
        <v>8.596907679476487E-4</v>
      </c>
    </row>
    <row r="215" spans="1:34" ht="15" customHeight="1" x14ac:dyDescent="0.25">
      <c r="A215" s="5">
        <v>215</v>
      </c>
      <c r="B215" s="6" t="s">
        <v>221</v>
      </c>
      <c r="C215" s="7">
        <v>142396</v>
      </c>
      <c r="D215" s="7">
        <v>143152</v>
      </c>
      <c r="E215" s="7">
        <v>144579</v>
      </c>
      <c r="F215" s="7">
        <v>147254</v>
      </c>
      <c r="G215" s="7">
        <v>149909</v>
      </c>
      <c r="H215" s="7">
        <v>153047</v>
      </c>
      <c r="I215" s="7">
        <v>156792</v>
      </c>
      <c r="J215" s="7">
        <v>160366</v>
      </c>
      <c r="K215" s="7">
        <v>163093</v>
      </c>
      <c r="L215" s="7">
        <v>166874</v>
      </c>
      <c r="M215" s="7">
        <v>174685</v>
      </c>
      <c r="N215" s="7">
        <v>175635</v>
      </c>
      <c r="O215" s="7">
        <v>176314</v>
      </c>
      <c r="P215" s="7">
        <v>176052</v>
      </c>
      <c r="Q215" s="7">
        <v>177459</v>
      </c>
      <c r="R215" s="7">
        <v>178297</v>
      </c>
      <c r="S215" s="7">
        <v>179400</v>
      </c>
      <c r="T215" s="7">
        <v>180693</v>
      </c>
      <c r="U215" s="7">
        <v>180428</v>
      </c>
      <c r="V215" s="7">
        <v>179727</v>
      </c>
      <c r="W215" s="7">
        <v>179532</v>
      </c>
      <c r="X215" s="7">
        <v>178809</v>
      </c>
      <c r="Y215" s="7">
        <v>179421</v>
      </c>
      <c r="Z215" s="7">
        <v>180683</v>
      </c>
      <c r="AA215" s="7">
        <v>182771</v>
      </c>
      <c r="AB215" s="7">
        <v>181411</v>
      </c>
      <c r="AC215" s="8">
        <f t="shared" si="18"/>
        <v>0.27398943790555913</v>
      </c>
      <c r="AD215" s="8">
        <f t="shared" si="19"/>
        <v>9.7331930564261704E-3</v>
      </c>
      <c r="AE215" s="8">
        <f t="shared" si="20"/>
        <v>1.7329474369842668E-3</v>
      </c>
      <c r="AF215" s="8">
        <f t="shared" si="21"/>
        <v>2.0845116385441731E-3</v>
      </c>
      <c r="AG215" s="8">
        <f t="shared" si="22"/>
        <v>3.6834926733564366E-3</v>
      </c>
      <c r="AH215" s="8">
        <f t="shared" si="23"/>
        <v>-7.4410054111429058E-3</v>
      </c>
    </row>
    <row r="216" spans="1:34" ht="15" customHeight="1" x14ac:dyDescent="0.25">
      <c r="A216" s="5">
        <v>216</v>
      </c>
      <c r="B216" s="6" t="s">
        <v>222</v>
      </c>
      <c r="C216" s="7">
        <v>848093</v>
      </c>
      <c r="D216" s="7">
        <v>846089</v>
      </c>
      <c r="E216" s="7">
        <v>845416</v>
      </c>
      <c r="F216" s="7">
        <v>845508</v>
      </c>
      <c r="G216" s="7">
        <v>845594</v>
      </c>
      <c r="H216" s="7">
        <v>843575</v>
      </c>
      <c r="I216" s="7">
        <v>841558</v>
      </c>
      <c r="J216" s="7">
        <v>839563</v>
      </c>
      <c r="K216" s="7">
        <v>837036</v>
      </c>
      <c r="L216" s="7">
        <v>835063</v>
      </c>
      <c r="M216" s="7">
        <v>799820</v>
      </c>
      <c r="N216" s="7">
        <v>801553</v>
      </c>
      <c r="O216" s="7">
        <v>802845</v>
      </c>
      <c r="P216" s="7">
        <v>803169</v>
      </c>
      <c r="Q216" s="7">
        <v>803327</v>
      </c>
      <c r="R216" s="7">
        <v>802986</v>
      </c>
      <c r="S216" s="7">
        <v>805185</v>
      </c>
      <c r="T216" s="7">
        <v>807221</v>
      </c>
      <c r="U216" s="7">
        <v>809468</v>
      </c>
      <c r="V216" s="7">
        <v>812726</v>
      </c>
      <c r="W216" s="7">
        <v>814230</v>
      </c>
      <c r="X216" s="7">
        <v>813698</v>
      </c>
      <c r="Y216" s="7">
        <v>813396</v>
      </c>
      <c r="Z216" s="7">
        <v>815907</v>
      </c>
      <c r="AA216" s="7">
        <v>820950</v>
      </c>
      <c r="AB216" s="7">
        <v>826554</v>
      </c>
      <c r="AC216" s="8">
        <f t="shared" si="18"/>
        <v>-2.5396978869062708E-2</v>
      </c>
      <c r="AD216" s="8">
        <f t="shared" si="19"/>
        <v>-1.0284727074391098E-3</v>
      </c>
      <c r="AE216" s="8">
        <f t="shared" si="20"/>
        <v>2.8969853458116201E-3</v>
      </c>
      <c r="AF216" s="8">
        <f t="shared" si="21"/>
        <v>3.0089918564908391E-3</v>
      </c>
      <c r="AG216" s="8">
        <f t="shared" si="22"/>
        <v>5.3633901045624377E-3</v>
      </c>
      <c r="AH216" s="8">
        <f t="shared" si="23"/>
        <v>6.8262378951215053E-3</v>
      </c>
    </row>
    <row r="217" spans="1:34" ht="15" customHeight="1" x14ac:dyDescent="0.25">
      <c r="A217" s="5">
        <v>217</v>
      </c>
      <c r="B217" s="6" t="s">
        <v>223</v>
      </c>
      <c r="C217" s="7">
        <v>237853</v>
      </c>
      <c r="D217" s="7">
        <v>240100</v>
      </c>
      <c r="E217" s="7">
        <v>242059</v>
      </c>
      <c r="F217" s="7">
        <v>243094</v>
      </c>
      <c r="G217" s="7">
        <v>244966</v>
      </c>
      <c r="H217" s="7">
        <v>247060</v>
      </c>
      <c r="I217" s="7">
        <v>249209</v>
      </c>
      <c r="J217" s="7">
        <v>252237</v>
      </c>
      <c r="K217" s="7">
        <v>254911</v>
      </c>
      <c r="L217" s="7">
        <v>256324</v>
      </c>
      <c r="M217" s="7">
        <v>258513</v>
      </c>
      <c r="N217" s="7">
        <v>261389</v>
      </c>
      <c r="O217" s="7">
        <v>262559</v>
      </c>
      <c r="P217" s="7">
        <v>263632</v>
      </c>
      <c r="Q217" s="7">
        <v>265503</v>
      </c>
      <c r="R217" s="7">
        <v>267801</v>
      </c>
      <c r="S217" s="7">
        <v>269945</v>
      </c>
      <c r="T217" s="7">
        <v>272701</v>
      </c>
      <c r="U217" s="7">
        <v>274379</v>
      </c>
      <c r="V217" s="7">
        <v>275828</v>
      </c>
      <c r="W217" s="7">
        <v>276615</v>
      </c>
      <c r="X217" s="7">
        <v>276062</v>
      </c>
      <c r="Y217" s="7">
        <v>275595</v>
      </c>
      <c r="Z217" s="7">
        <v>275481</v>
      </c>
      <c r="AA217" s="7">
        <v>277405</v>
      </c>
      <c r="AB217" s="7">
        <v>279285</v>
      </c>
      <c r="AC217" s="8">
        <f t="shared" si="18"/>
        <v>0.17419162255678927</v>
      </c>
      <c r="AD217" s="8">
        <f t="shared" si="19"/>
        <v>6.4438701706661661E-3</v>
      </c>
      <c r="AE217" s="8">
        <f t="shared" si="20"/>
        <v>4.2076874065095637E-3</v>
      </c>
      <c r="AF217" s="8">
        <f t="shared" si="21"/>
        <v>1.9230703567663099E-3</v>
      </c>
      <c r="AG217" s="8">
        <f t="shared" si="22"/>
        <v>4.4432986661864238E-3</v>
      </c>
      <c r="AH217" s="8">
        <f t="shared" si="23"/>
        <v>6.7770948613038694E-3</v>
      </c>
    </row>
    <row r="218" spans="1:34" ht="15" customHeight="1" x14ac:dyDescent="0.25">
      <c r="A218" s="5">
        <v>218</v>
      </c>
      <c r="B218" s="9" t="s">
        <v>224</v>
      </c>
      <c r="C218" s="10">
        <v>222696</v>
      </c>
      <c r="D218" s="10">
        <v>222806</v>
      </c>
      <c r="E218" s="10">
        <v>223394</v>
      </c>
      <c r="F218" s="10">
        <v>224950</v>
      </c>
      <c r="G218" s="10">
        <v>227013</v>
      </c>
      <c r="H218" s="10">
        <v>228163</v>
      </c>
      <c r="I218" s="10">
        <v>230171</v>
      </c>
      <c r="J218" s="10">
        <v>232288</v>
      </c>
      <c r="K218" s="10">
        <v>234881</v>
      </c>
      <c r="L218" s="10">
        <v>239054</v>
      </c>
      <c r="M218" s="10">
        <v>244369</v>
      </c>
      <c r="N218" s="10">
        <v>246499</v>
      </c>
      <c r="O218" s="10">
        <v>247146</v>
      </c>
      <c r="P218" s="10">
        <v>247957</v>
      </c>
      <c r="Q218" s="10">
        <v>248791</v>
      </c>
      <c r="R218" s="10">
        <v>250171</v>
      </c>
      <c r="S218" s="10">
        <v>252336</v>
      </c>
      <c r="T218" s="10">
        <v>253336</v>
      </c>
      <c r="U218" s="10">
        <v>254598</v>
      </c>
      <c r="V218" s="10">
        <v>255999</v>
      </c>
      <c r="W218" s="10">
        <v>256716</v>
      </c>
      <c r="X218" s="10">
        <v>256767</v>
      </c>
      <c r="Y218" s="10">
        <v>256550</v>
      </c>
      <c r="Z218" s="10">
        <v>257314</v>
      </c>
      <c r="AA218" s="10">
        <v>258971</v>
      </c>
      <c r="AB218" s="10">
        <v>259185</v>
      </c>
      <c r="AC218" s="8">
        <f t="shared" si="18"/>
        <v>0.16385116930703739</v>
      </c>
      <c r="AD218" s="8">
        <f t="shared" si="19"/>
        <v>6.0878351903670413E-3</v>
      </c>
      <c r="AE218" s="8">
        <f t="shared" si="20"/>
        <v>3.5460131204039236E-3</v>
      </c>
      <c r="AF218" s="8">
        <f t="shared" si="21"/>
        <v>1.9161688959665746E-3</v>
      </c>
      <c r="AG218" s="8">
        <f t="shared" si="22"/>
        <v>3.4119792765192614E-3</v>
      </c>
      <c r="AH218" s="8">
        <f t="shared" si="23"/>
        <v>8.2634735163396669E-4</v>
      </c>
    </row>
    <row r="219" spans="1:34" ht="15" customHeight="1" x14ac:dyDescent="0.25">
      <c r="A219" s="5">
        <v>219</v>
      </c>
      <c r="B219" s="6" t="s">
        <v>225</v>
      </c>
      <c r="C219" s="7">
        <v>163668</v>
      </c>
      <c r="D219" s="7">
        <v>163342</v>
      </c>
      <c r="E219" s="7">
        <v>162133</v>
      </c>
      <c r="F219" s="7">
        <v>161540</v>
      </c>
      <c r="G219" s="7">
        <v>161691</v>
      </c>
      <c r="H219" s="7">
        <v>161861</v>
      </c>
      <c r="I219" s="7">
        <v>162314</v>
      </c>
      <c r="J219" s="7">
        <v>162455</v>
      </c>
      <c r="K219" s="7">
        <v>163659</v>
      </c>
      <c r="L219" s="7">
        <v>164913</v>
      </c>
      <c r="M219" s="7">
        <v>167923</v>
      </c>
      <c r="N219" s="7">
        <v>168453</v>
      </c>
      <c r="O219" s="7">
        <v>168831</v>
      </c>
      <c r="P219" s="7">
        <v>169878</v>
      </c>
      <c r="Q219" s="7">
        <v>170481</v>
      </c>
      <c r="R219" s="7">
        <v>170899</v>
      </c>
      <c r="S219" s="7">
        <v>170217</v>
      </c>
      <c r="T219" s="7">
        <v>169406</v>
      </c>
      <c r="U219" s="7">
        <v>169024</v>
      </c>
      <c r="V219" s="7">
        <v>168446</v>
      </c>
      <c r="W219" s="7">
        <v>168388</v>
      </c>
      <c r="X219" s="7">
        <v>168070</v>
      </c>
      <c r="Y219" s="7">
        <v>167591</v>
      </c>
      <c r="Z219" s="7">
        <v>168532</v>
      </c>
      <c r="AA219" s="7">
        <v>169208</v>
      </c>
      <c r="AB219" s="7">
        <v>169189</v>
      </c>
      <c r="AC219" s="8">
        <f t="shared" si="18"/>
        <v>3.3732922746046876E-2</v>
      </c>
      <c r="AD219" s="8">
        <f t="shared" si="19"/>
        <v>1.3279388312019691E-3</v>
      </c>
      <c r="AE219" s="8">
        <f t="shared" si="20"/>
        <v>-1.0051250721466731E-3</v>
      </c>
      <c r="AF219" s="8">
        <f t="shared" si="21"/>
        <v>9.495691308885057E-4</v>
      </c>
      <c r="AG219" s="8">
        <f t="shared" si="22"/>
        <v>3.1683238671271763E-3</v>
      </c>
      <c r="AH219" s="8">
        <f t="shared" si="23"/>
        <v>-1.1228783509053945E-4</v>
      </c>
    </row>
    <row r="220" spans="1:34" ht="15" customHeight="1" x14ac:dyDescent="0.25">
      <c r="A220" s="5">
        <v>220</v>
      </c>
      <c r="B220" s="9" t="s">
        <v>226</v>
      </c>
      <c r="C220" s="10">
        <v>449702</v>
      </c>
      <c r="D220" s="10">
        <v>463783</v>
      </c>
      <c r="E220" s="10">
        <v>477197</v>
      </c>
      <c r="F220" s="10">
        <v>486512</v>
      </c>
      <c r="G220" s="10">
        <v>491558</v>
      </c>
      <c r="H220" s="10">
        <v>498592</v>
      </c>
      <c r="I220" s="10">
        <v>502989</v>
      </c>
      <c r="J220" s="10">
        <v>506411</v>
      </c>
      <c r="K220" s="10">
        <v>507450</v>
      </c>
      <c r="L220" s="10">
        <v>510385</v>
      </c>
      <c r="M220" s="10">
        <v>515199</v>
      </c>
      <c r="N220" s="10">
        <v>517825</v>
      </c>
      <c r="O220" s="10">
        <v>520895</v>
      </c>
      <c r="P220" s="10">
        <v>524121</v>
      </c>
      <c r="Q220" s="10">
        <v>528870</v>
      </c>
      <c r="R220" s="10">
        <v>534258</v>
      </c>
      <c r="S220" s="10">
        <v>540539</v>
      </c>
      <c r="T220" s="10">
        <v>546295</v>
      </c>
      <c r="U220" s="10">
        <v>549905</v>
      </c>
      <c r="V220" s="10">
        <v>552059</v>
      </c>
      <c r="W220" s="10">
        <v>553702</v>
      </c>
      <c r="X220" s="10">
        <v>553047</v>
      </c>
      <c r="Y220" s="10">
        <v>552453</v>
      </c>
      <c r="Z220" s="10">
        <v>554459</v>
      </c>
      <c r="AA220" s="10">
        <v>557372</v>
      </c>
      <c r="AB220" s="10">
        <v>557719</v>
      </c>
      <c r="AC220" s="8">
        <f t="shared" si="18"/>
        <v>0.24019684146390277</v>
      </c>
      <c r="AD220" s="8">
        <f t="shared" si="19"/>
        <v>8.6479840204847225E-3</v>
      </c>
      <c r="AE220" s="8">
        <f t="shared" si="20"/>
        <v>4.3068863870994178E-3</v>
      </c>
      <c r="AF220" s="8">
        <f t="shared" si="21"/>
        <v>1.4467686462431573E-3</v>
      </c>
      <c r="AG220" s="8">
        <f t="shared" si="22"/>
        <v>3.1673018044320322E-3</v>
      </c>
      <c r="AH220" s="8">
        <f t="shared" si="23"/>
        <v>6.2256446323101988E-4</v>
      </c>
    </row>
    <row r="221" spans="1:34" ht="15" customHeight="1" x14ac:dyDescent="0.25">
      <c r="A221" s="5">
        <v>221</v>
      </c>
      <c r="B221" s="6" t="s">
        <v>227</v>
      </c>
      <c r="C221" s="7">
        <v>157082</v>
      </c>
      <c r="D221" s="7">
        <v>157799</v>
      </c>
      <c r="E221" s="7">
        <v>158431</v>
      </c>
      <c r="F221" s="7">
        <v>158294</v>
      </c>
      <c r="G221" s="7">
        <v>158614</v>
      </c>
      <c r="H221" s="7">
        <v>159536</v>
      </c>
      <c r="I221" s="7">
        <v>160456</v>
      </c>
      <c r="J221" s="7">
        <v>161470</v>
      </c>
      <c r="K221" s="7">
        <v>162099</v>
      </c>
      <c r="L221" s="7">
        <v>163370</v>
      </c>
      <c r="M221" s="7">
        <v>167145</v>
      </c>
      <c r="N221" s="7">
        <v>167583</v>
      </c>
      <c r="O221" s="7">
        <v>168630</v>
      </c>
      <c r="P221" s="7">
        <v>169397</v>
      </c>
      <c r="Q221" s="7">
        <v>169457</v>
      </c>
      <c r="R221" s="7">
        <v>169398</v>
      </c>
      <c r="S221" s="7">
        <v>169827</v>
      </c>
      <c r="T221" s="7">
        <v>170589</v>
      </c>
      <c r="U221" s="7">
        <v>170834</v>
      </c>
      <c r="V221" s="7">
        <v>171827</v>
      </c>
      <c r="W221" s="7">
        <v>171833</v>
      </c>
      <c r="X221" s="7">
        <v>170651</v>
      </c>
      <c r="Y221" s="7">
        <v>170984</v>
      </c>
      <c r="Z221" s="7">
        <v>172118</v>
      </c>
      <c r="AA221" s="7">
        <v>173294</v>
      </c>
      <c r="AB221" s="7">
        <v>174218</v>
      </c>
      <c r="AC221" s="8">
        <f t="shared" si="18"/>
        <v>0.10908952012324773</v>
      </c>
      <c r="AD221" s="8">
        <f t="shared" si="19"/>
        <v>4.1501652460871341E-3</v>
      </c>
      <c r="AE221" s="8">
        <f t="shared" si="20"/>
        <v>2.8095807762857916E-3</v>
      </c>
      <c r="AF221" s="8">
        <f t="shared" si="21"/>
        <v>2.7606663733876768E-3</v>
      </c>
      <c r="AG221" s="8">
        <f t="shared" si="22"/>
        <v>6.2653469258833194E-3</v>
      </c>
      <c r="AH221" s="8">
        <f t="shared" si="23"/>
        <v>5.3319791798908216E-3</v>
      </c>
    </row>
    <row r="222" spans="1:34" ht="15" customHeight="1" x14ac:dyDescent="0.25">
      <c r="A222" s="5">
        <v>222</v>
      </c>
      <c r="B222" s="9" t="s">
        <v>228</v>
      </c>
      <c r="C222" s="10">
        <v>177831</v>
      </c>
      <c r="D222" s="10">
        <v>178272</v>
      </c>
      <c r="E222" s="10">
        <v>179721</v>
      </c>
      <c r="F222" s="10">
        <v>180223</v>
      </c>
      <c r="G222" s="10">
        <v>180950</v>
      </c>
      <c r="H222" s="10">
        <v>181305</v>
      </c>
      <c r="I222" s="10">
        <v>181551</v>
      </c>
      <c r="J222" s="10">
        <v>181530</v>
      </c>
      <c r="K222" s="10">
        <v>181722</v>
      </c>
      <c r="L222" s="10">
        <v>181440</v>
      </c>
      <c r="M222" s="10">
        <v>182522</v>
      </c>
      <c r="N222" s="10">
        <v>182959</v>
      </c>
      <c r="O222" s="10">
        <v>182458</v>
      </c>
      <c r="P222" s="10">
        <v>182025</v>
      </c>
      <c r="Q222" s="10">
        <v>182140</v>
      </c>
      <c r="R222" s="10">
        <v>181801</v>
      </c>
      <c r="S222" s="10">
        <v>181552</v>
      </c>
      <c r="T222" s="10">
        <v>181558</v>
      </c>
      <c r="U222" s="10">
        <v>181819</v>
      </c>
      <c r="V222" s="10">
        <v>181643</v>
      </c>
      <c r="W222" s="10">
        <v>181304</v>
      </c>
      <c r="X222" s="10">
        <v>183636</v>
      </c>
      <c r="Y222" s="10">
        <v>182546</v>
      </c>
      <c r="Z222" s="10">
        <v>182956</v>
      </c>
      <c r="AA222" s="10">
        <v>183095</v>
      </c>
      <c r="AB222" s="10">
        <v>183330</v>
      </c>
      <c r="AC222" s="8">
        <f t="shared" si="18"/>
        <v>3.092261754137355E-2</v>
      </c>
      <c r="AD222" s="8">
        <f t="shared" si="19"/>
        <v>1.2189081248821232E-3</v>
      </c>
      <c r="AE222" s="8">
        <f t="shared" si="20"/>
        <v>8.3786334121094264E-4</v>
      </c>
      <c r="AF222" s="8">
        <f t="shared" si="21"/>
        <v>2.224997076072377E-3</v>
      </c>
      <c r="AG222" s="8">
        <f t="shared" si="22"/>
        <v>1.4295580180543332E-3</v>
      </c>
      <c r="AH222" s="8">
        <f t="shared" si="23"/>
        <v>1.2834867145470931E-3</v>
      </c>
    </row>
    <row r="223" spans="1:34" ht="15" customHeight="1" x14ac:dyDescent="0.25">
      <c r="A223" s="5">
        <v>223</v>
      </c>
      <c r="B223" s="9" t="s">
        <v>229</v>
      </c>
      <c r="C223" s="10">
        <v>101528</v>
      </c>
      <c r="D223" s="10">
        <v>101419</v>
      </c>
      <c r="E223" s="10">
        <v>101055</v>
      </c>
      <c r="F223" s="10">
        <v>100923</v>
      </c>
      <c r="G223" s="10">
        <v>100660</v>
      </c>
      <c r="H223" s="10">
        <v>100600</v>
      </c>
      <c r="I223" s="10">
        <v>100055</v>
      </c>
      <c r="J223" s="10">
        <v>99810</v>
      </c>
      <c r="K223" s="10">
        <v>99450</v>
      </c>
      <c r="L223" s="10">
        <v>98787</v>
      </c>
      <c r="M223" s="10">
        <v>82775</v>
      </c>
      <c r="N223" s="10">
        <v>82915</v>
      </c>
      <c r="O223" s="10">
        <v>83051</v>
      </c>
      <c r="P223" s="10">
        <v>83047</v>
      </c>
      <c r="Q223" s="10">
        <v>83007</v>
      </c>
      <c r="R223" s="10">
        <v>82840</v>
      </c>
      <c r="S223" s="10">
        <v>82945</v>
      </c>
      <c r="T223" s="10">
        <v>82940</v>
      </c>
      <c r="U223" s="10">
        <v>83065</v>
      </c>
      <c r="V223" s="10">
        <v>83474</v>
      </c>
      <c r="W223" s="10">
        <v>83589</v>
      </c>
      <c r="X223" s="10">
        <v>83553</v>
      </c>
      <c r="Y223" s="10">
        <v>83479</v>
      </c>
      <c r="Z223" s="10">
        <v>83833</v>
      </c>
      <c r="AA223" s="10">
        <v>84018</v>
      </c>
      <c r="AB223" s="10">
        <v>83904</v>
      </c>
      <c r="AC223" s="8">
        <f t="shared" si="18"/>
        <v>-0.17358758175084707</v>
      </c>
      <c r="AD223" s="8">
        <f t="shared" si="19"/>
        <v>-7.5974457676897256E-3</v>
      </c>
      <c r="AE223" s="8">
        <f t="shared" si="20"/>
        <v>1.2770398832691043E-3</v>
      </c>
      <c r="AF223" s="8">
        <f t="shared" si="21"/>
        <v>7.5255415793717972E-4</v>
      </c>
      <c r="AG223" s="8">
        <f t="shared" si="22"/>
        <v>1.6941617803030162E-3</v>
      </c>
      <c r="AH223" s="8">
        <f t="shared" si="23"/>
        <v>-1.3568521031207597E-3</v>
      </c>
    </row>
    <row r="224" spans="1:34" ht="15" customHeight="1" x14ac:dyDescent="0.25">
      <c r="A224" s="5">
        <v>224</v>
      </c>
      <c r="B224" s="6" t="s">
        <v>230</v>
      </c>
      <c r="C224" s="7">
        <v>111650</v>
      </c>
      <c r="D224" s="7">
        <v>112340</v>
      </c>
      <c r="E224" s="7">
        <v>112257</v>
      </c>
      <c r="F224" s="7">
        <v>112413</v>
      </c>
      <c r="G224" s="7">
        <v>112562</v>
      </c>
      <c r="H224" s="7">
        <v>112300</v>
      </c>
      <c r="I224" s="7">
        <v>112576</v>
      </c>
      <c r="J224" s="7">
        <v>113452</v>
      </c>
      <c r="K224" s="7">
        <v>114256</v>
      </c>
      <c r="L224" s="7">
        <v>115396</v>
      </c>
      <c r="M224" s="7">
        <v>94070</v>
      </c>
      <c r="N224" s="7">
        <v>94609</v>
      </c>
      <c r="O224" s="7">
        <v>96166</v>
      </c>
      <c r="P224" s="7">
        <v>97117</v>
      </c>
      <c r="Q224" s="7">
        <v>98007</v>
      </c>
      <c r="R224" s="7">
        <v>98981</v>
      </c>
      <c r="S224" s="7">
        <v>99145</v>
      </c>
      <c r="T224" s="7">
        <v>98650</v>
      </c>
      <c r="U224" s="7">
        <v>98365</v>
      </c>
      <c r="V224" s="7">
        <v>98454</v>
      </c>
      <c r="W224" s="7">
        <v>98320</v>
      </c>
      <c r="X224" s="7">
        <v>98044</v>
      </c>
      <c r="Y224" s="7">
        <v>98285</v>
      </c>
      <c r="Z224" s="7">
        <v>98927</v>
      </c>
      <c r="AA224" s="7">
        <v>99391</v>
      </c>
      <c r="AB224" s="7">
        <v>99864</v>
      </c>
      <c r="AC224" s="8">
        <f t="shared" si="18"/>
        <v>-0.10556202418271383</v>
      </c>
      <c r="AD224" s="8">
        <f t="shared" si="19"/>
        <v>-4.4524470543163552E-3</v>
      </c>
      <c r="AE224" s="8">
        <f t="shared" si="20"/>
        <v>8.8852929097194E-4</v>
      </c>
      <c r="AF224" s="8">
        <f t="shared" si="21"/>
        <v>3.1212199130787877E-3</v>
      </c>
      <c r="AG224" s="8">
        <f t="shared" si="22"/>
        <v>5.3267499316294042E-3</v>
      </c>
      <c r="AH224" s="8">
        <f t="shared" si="23"/>
        <v>4.7589822016077914E-3</v>
      </c>
    </row>
    <row r="225" spans="1:34" ht="15" customHeight="1" x14ac:dyDescent="0.25">
      <c r="A225" s="5">
        <v>225</v>
      </c>
      <c r="B225" s="9" t="s">
        <v>231</v>
      </c>
      <c r="C225" s="10">
        <v>347002</v>
      </c>
      <c r="D225" s="10">
        <v>348352</v>
      </c>
      <c r="E225" s="10">
        <v>350374</v>
      </c>
      <c r="F225" s="10">
        <v>351715</v>
      </c>
      <c r="G225" s="10">
        <v>353327</v>
      </c>
      <c r="H225" s="10">
        <v>356229</v>
      </c>
      <c r="I225" s="10">
        <v>362660</v>
      </c>
      <c r="J225" s="10">
        <v>365605</v>
      </c>
      <c r="K225" s="10">
        <v>365596</v>
      </c>
      <c r="L225" s="10">
        <v>366401</v>
      </c>
      <c r="M225" s="10">
        <v>375437</v>
      </c>
      <c r="N225" s="10">
        <v>377230</v>
      </c>
      <c r="O225" s="10">
        <v>377907</v>
      </c>
      <c r="P225" s="10">
        <v>378485</v>
      </c>
      <c r="Q225" s="10">
        <v>379191</v>
      </c>
      <c r="R225" s="10">
        <v>380447</v>
      </c>
      <c r="S225" s="10">
        <v>382383</v>
      </c>
      <c r="T225" s="10">
        <v>384003</v>
      </c>
      <c r="U225" s="10">
        <v>384119</v>
      </c>
      <c r="V225" s="10">
        <v>385249</v>
      </c>
      <c r="W225" s="10">
        <v>385406</v>
      </c>
      <c r="X225" s="10">
        <v>384798</v>
      </c>
      <c r="Y225" s="10">
        <v>385722</v>
      </c>
      <c r="Z225" s="10">
        <v>386409</v>
      </c>
      <c r="AA225" s="10">
        <v>387933</v>
      </c>
      <c r="AB225" s="10">
        <v>388747</v>
      </c>
      <c r="AC225" s="8">
        <f t="shared" si="18"/>
        <v>0.12030190027723184</v>
      </c>
      <c r="AD225" s="8">
        <f t="shared" si="19"/>
        <v>4.5542674078653533E-3</v>
      </c>
      <c r="AE225" s="8">
        <f t="shared" si="20"/>
        <v>2.1605174846208719E-3</v>
      </c>
      <c r="AF225" s="8">
        <f t="shared" si="21"/>
        <v>1.727775351199945E-3</v>
      </c>
      <c r="AG225" s="8">
        <f t="shared" si="22"/>
        <v>2.60734111185279E-3</v>
      </c>
      <c r="AH225" s="8">
        <f t="shared" si="23"/>
        <v>2.0983004797220138E-3</v>
      </c>
    </row>
    <row r="226" spans="1:34" ht="15" customHeight="1" x14ac:dyDescent="0.25">
      <c r="A226" s="5">
        <v>226</v>
      </c>
      <c r="B226" s="6" t="s">
        <v>232</v>
      </c>
      <c r="C226" s="7">
        <v>150897</v>
      </c>
      <c r="D226" s="7">
        <v>152622</v>
      </c>
      <c r="E226" s="7">
        <v>155630</v>
      </c>
      <c r="F226" s="7">
        <v>157257</v>
      </c>
      <c r="G226" s="7">
        <v>158395</v>
      </c>
      <c r="H226" s="7">
        <v>159374</v>
      </c>
      <c r="I226" s="7">
        <v>161802</v>
      </c>
      <c r="J226" s="7">
        <v>163983</v>
      </c>
      <c r="K226" s="7">
        <v>165571</v>
      </c>
      <c r="L226" s="7">
        <v>167699</v>
      </c>
      <c r="M226" s="7">
        <v>169806</v>
      </c>
      <c r="N226" s="7">
        <v>170890</v>
      </c>
      <c r="O226" s="7">
        <v>172673</v>
      </c>
      <c r="P226" s="7">
        <v>174959</v>
      </c>
      <c r="Q226" s="7">
        <v>173998</v>
      </c>
      <c r="R226" s="7">
        <v>173015</v>
      </c>
      <c r="S226" s="7">
        <v>172910</v>
      </c>
      <c r="T226" s="7">
        <v>172482</v>
      </c>
      <c r="U226" s="7">
        <v>172042</v>
      </c>
      <c r="V226" s="7">
        <v>170907</v>
      </c>
      <c r="W226" s="7">
        <v>161954</v>
      </c>
      <c r="X226" s="7">
        <v>166066</v>
      </c>
      <c r="Y226" s="7">
        <v>165837</v>
      </c>
      <c r="Z226" s="7">
        <v>165135</v>
      </c>
      <c r="AA226" s="7">
        <v>164490</v>
      </c>
      <c r="AB226" s="7">
        <v>165231</v>
      </c>
      <c r="AC226" s="8">
        <f t="shared" si="18"/>
        <v>9.4991948150062622E-2</v>
      </c>
      <c r="AD226" s="8">
        <f t="shared" si="19"/>
        <v>3.6364763924805477E-3</v>
      </c>
      <c r="AE226" s="8">
        <f t="shared" si="20"/>
        <v>-4.5928007982422026E-3</v>
      </c>
      <c r="AF226" s="8">
        <f t="shared" si="21"/>
        <v>4.0144665741834729E-3</v>
      </c>
      <c r="AG226" s="8">
        <f t="shared" si="22"/>
        <v>-1.2195502183250939E-3</v>
      </c>
      <c r="AH226" s="8">
        <f t="shared" si="23"/>
        <v>4.5048331205544412E-3</v>
      </c>
    </row>
    <row r="227" spans="1:34" ht="15" customHeight="1" x14ac:dyDescent="0.25">
      <c r="A227" s="5">
        <v>227</v>
      </c>
      <c r="B227" s="9" t="s">
        <v>233</v>
      </c>
      <c r="C227" s="10">
        <v>118733</v>
      </c>
      <c r="D227" s="10">
        <v>120005</v>
      </c>
      <c r="E227" s="10">
        <v>119400</v>
      </c>
      <c r="F227" s="10">
        <v>119020</v>
      </c>
      <c r="G227" s="10">
        <v>117797</v>
      </c>
      <c r="H227" s="10">
        <v>116737</v>
      </c>
      <c r="I227" s="10">
        <v>115619</v>
      </c>
      <c r="J227" s="10">
        <v>115293</v>
      </c>
      <c r="K227" s="10">
        <v>114897</v>
      </c>
      <c r="L227" s="10">
        <v>115192</v>
      </c>
      <c r="M227" s="10">
        <v>117628</v>
      </c>
      <c r="N227" s="10">
        <v>117702</v>
      </c>
      <c r="O227" s="10">
        <v>116671</v>
      </c>
      <c r="P227" s="10">
        <v>116315</v>
      </c>
      <c r="Q227" s="10">
        <v>115807</v>
      </c>
      <c r="R227" s="10">
        <v>114923</v>
      </c>
      <c r="S227" s="10">
        <v>114635</v>
      </c>
      <c r="T227" s="10">
        <v>114038</v>
      </c>
      <c r="U227" s="10">
        <v>112718</v>
      </c>
      <c r="V227" s="10">
        <v>112200</v>
      </c>
      <c r="W227" s="10">
        <v>111764</v>
      </c>
      <c r="X227" s="10">
        <v>112021</v>
      </c>
      <c r="Y227" s="10">
        <v>112091</v>
      </c>
      <c r="Z227" s="10">
        <v>112341</v>
      </c>
      <c r="AA227" s="10">
        <v>112752</v>
      </c>
      <c r="AB227" s="10">
        <v>113106</v>
      </c>
      <c r="AC227" s="8">
        <f t="shared" si="18"/>
        <v>-4.739204770367126E-2</v>
      </c>
      <c r="AD227" s="8">
        <f t="shared" si="19"/>
        <v>-1.9401891014354522E-3</v>
      </c>
      <c r="AE227" s="8">
        <f t="shared" si="20"/>
        <v>-1.5924214267790671E-3</v>
      </c>
      <c r="AF227" s="8">
        <f t="shared" si="21"/>
        <v>2.3900369604137328E-3</v>
      </c>
      <c r="AG227" s="8">
        <f t="shared" si="22"/>
        <v>3.0093158329673741E-3</v>
      </c>
      <c r="AH227" s="8">
        <f t="shared" si="23"/>
        <v>3.1396338867603233E-3</v>
      </c>
    </row>
    <row r="228" spans="1:34" ht="15" customHeight="1" x14ac:dyDescent="0.25">
      <c r="A228" s="5">
        <v>228</v>
      </c>
      <c r="B228" s="6" t="s">
        <v>234</v>
      </c>
      <c r="C228" s="7">
        <v>135930</v>
      </c>
      <c r="D228" s="7">
        <v>136874</v>
      </c>
      <c r="E228" s="7">
        <v>139341</v>
      </c>
      <c r="F228" s="7">
        <v>140606</v>
      </c>
      <c r="G228" s="7">
        <v>141140</v>
      </c>
      <c r="H228" s="7">
        <v>141643</v>
      </c>
      <c r="I228" s="7">
        <v>144037</v>
      </c>
      <c r="J228" s="7">
        <v>144089</v>
      </c>
      <c r="K228" s="7">
        <v>145550</v>
      </c>
      <c r="L228" s="7">
        <v>146212</v>
      </c>
      <c r="M228" s="7">
        <v>154153</v>
      </c>
      <c r="N228" s="7">
        <v>154660</v>
      </c>
      <c r="O228" s="7">
        <v>155099</v>
      </c>
      <c r="P228" s="7">
        <v>157178</v>
      </c>
      <c r="Q228" s="7">
        <v>158276</v>
      </c>
      <c r="R228" s="7">
        <v>158761</v>
      </c>
      <c r="S228" s="7">
        <v>160049</v>
      </c>
      <c r="T228" s="7">
        <v>159952</v>
      </c>
      <c r="U228" s="7">
        <v>159940</v>
      </c>
      <c r="V228" s="7">
        <v>158783</v>
      </c>
      <c r="W228" s="7">
        <v>158035</v>
      </c>
      <c r="X228" s="7">
        <v>157972</v>
      </c>
      <c r="Y228" s="7">
        <v>157977</v>
      </c>
      <c r="Z228" s="7">
        <v>158739</v>
      </c>
      <c r="AA228" s="7">
        <v>158505</v>
      </c>
      <c r="AB228" s="7">
        <v>157393</v>
      </c>
      <c r="AC228" s="8">
        <f t="shared" si="18"/>
        <v>0.15789744721547855</v>
      </c>
      <c r="AD228" s="8">
        <f t="shared" si="19"/>
        <v>5.8814608710326954E-3</v>
      </c>
      <c r="AE228" s="8">
        <f t="shared" si="20"/>
        <v>-8.6503208360022565E-4</v>
      </c>
      <c r="AF228" s="8">
        <f t="shared" si="21"/>
        <v>-8.1380171748035579E-4</v>
      </c>
      <c r="AG228" s="8">
        <f t="shared" si="22"/>
        <v>-1.2337684468327614E-3</v>
      </c>
      <c r="AH228" s="8">
        <f t="shared" si="23"/>
        <v>-7.0155515598877005E-3</v>
      </c>
    </row>
    <row r="229" spans="1:34" ht="15" customHeight="1" x14ac:dyDescent="0.25">
      <c r="A229" s="5">
        <v>229</v>
      </c>
      <c r="B229" s="6" t="s">
        <v>235</v>
      </c>
      <c r="C229" s="7">
        <v>175831</v>
      </c>
      <c r="D229" s="7">
        <v>176193</v>
      </c>
      <c r="E229" s="7">
        <v>176552</v>
      </c>
      <c r="F229" s="7">
        <v>178196</v>
      </c>
      <c r="G229" s="7">
        <v>179378</v>
      </c>
      <c r="H229" s="7">
        <v>180148</v>
      </c>
      <c r="I229" s="7">
        <v>181852</v>
      </c>
      <c r="J229" s="7">
        <v>182942</v>
      </c>
      <c r="K229" s="7">
        <v>184165</v>
      </c>
      <c r="L229" s="7">
        <v>185598</v>
      </c>
      <c r="M229" s="7">
        <v>159938</v>
      </c>
      <c r="N229" s="7">
        <v>160758</v>
      </c>
      <c r="O229" s="7">
        <v>161117</v>
      </c>
      <c r="P229" s="7">
        <v>160708</v>
      </c>
      <c r="Q229" s="7">
        <v>161132</v>
      </c>
      <c r="R229" s="7">
        <v>161009</v>
      </c>
      <c r="S229" s="7">
        <v>161778</v>
      </c>
      <c r="T229" s="7">
        <v>161754</v>
      </c>
      <c r="U229" s="7">
        <v>161616</v>
      </c>
      <c r="V229" s="7">
        <v>161578</v>
      </c>
      <c r="W229" s="7">
        <v>161954</v>
      </c>
      <c r="X229" s="7">
        <v>166066</v>
      </c>
      <c r="Y229" s="7">
        <v>165837</v>
      </c>
      <c r="Z229" s="7">
        <v>165135</v>
      </c>
      <c r="AA229" s="7">
        <v>164490</v>
      </c>
      <c r="AB229" s="7">
        <v>165231</v>
      </c>
      <c r="AC229" s="8">
        <f t="shared" si="18"/>
        <v>-6.0285160182220431E-2</v>
      </c>
      <c r="AD229" s="8">
        <f t="shared" si="19"/>
        <v>-2.4840620644409617E-3</v>
      </c>
      <c r="AE229" s="8">
        <f t="shared" si="20"/>
        <v>2.5917759363704995E-3</v>
      </c>
      <c r="AF229" s="8">
        <f t="shared" si="21"/>
        <v>4.0144665741834729E-3</v>
      </c>
      <c r="AG229" s="8">
        <f t="shared" si="22"/>
        <v>-1.2195502183250939E-3</v>
      </c>
      <c r="AH229" s="8">
        <f t="shared" si="23"/>
        <v>4.5048331205544412E-3</v>
      </c>
    </row>
    <row r="230" spans="1:34" ht="15" customHeight="1" x14ac:dyDescent="0.25">
      <c r="A230" s="5">
        <v>230</v>
      </c>
      <c r="B230" s="9" t="s">
        <v>236</v>
      </c>
      <c r="C230" s="10">
        <v>2557501</v>
      </c>
      <c r="D230" s="10">
        <v>2577904</v>
      </c>
      <c r="E230" s="10">
        <v>2600580</v>
      </c>
      <c r="F230" s="10">
        <v>2621815</v>
      </c>
      <c r="G230" s="10">
        <v>2638066</v>
      </c>
      <c r="H230" s="10">
        <v>2649586</v>
      </c>
      <c r="I230" s="10">
        <v>2662048</v>
      </c>
      <c r="J230" s="10">
        <v>2669702</v>
      </c>
      <c r="K230" s="10">
        <v>2677712</v>
      </c>
      <c r="L230" s="10">
        <v>2690886</v>
      </c>
      <c r="M230" s="10">
        <v>2716832</v>
      </c>
      <c r="N230" s="10">
        <v>2739256</v>
      </c>
      <c r="O230" s="10">
        <v>2764521</v>
      </c>
      <c r="P230" s="10">
        <v>2782535</v>
      </c>
      <c r="Q230" s="10">
        <v>2798733</v>
      </c>
      <c r="R230" s="10">
        <v>2812930</v>
      </c>
      <c r="S230" s="10">
        <v>2821292</v>
      </c>
      <c r="T230" s="10">
        <v>2830041</v>
      </c>
      <c r="U230" s="10">
        <v>2837249</v>
      </c>
      <c r="V230" s="10">
        <v>2842406</v>
      </c>
      <c r="W230" s="10">
        <v>2847138</v>
      </c>
      <c r="X230" s="10">
        <v>2845979</v>
      </c>
      <c r="Y230" s="10">
        <v>2843177</v>
      </c>
      <c r="Z230" s="10">
        <v>2843966</v>
      </c>
      <c r="AA230" s="10">
        <v>2853522</v>
      </c>
      <c r="AB230" s="10">
        <v>2857781</v>
      </c>
      <c r="AC230" s="8">
        <f t="shared" si="18"/>
        <v>0.11741148879316177</v>
      </c>
      <c r="AD230" s="8">
        <f t="shared" si="19"/>
        <v>4.4504676342147498E-3</v>
      </c>
      <c r="AE230" s="8">
        <f t="shared" si="20"/>
        <v>1.5831323155937049E-3</v>
      </c>
      <c r="AF230" s="8">
        <f t="shared" si="21"/>
        <v>7.4651257446567421E-4</v>
      </c>
      <c r="AG230" s="8">
        <f t="shared" si="22"/>
        <v>1.7092459821435035E-3</v>
      </c>
      <c r="AH230" s="8">
        <f t="shared" si="23"/>
        <v>1.4925414978402129E-3</v>
      </c>
    </row>
    <row r="231" spans="1:34" ht="15" customHeight="1" x14ac:dyDescent="0.25">
      <c r="A231" s="5">
        <v>231</v>
      </c>
      <c r="B231" s="6" t="s">
        <v>237</v>
      </c>
      <c r="C231" s="7">
        <v>140320</v>
      </c>
      <c r="D231" s="7">
        <v>140916</v>
      </c>
      <c r="E231" s="7">
        <v>141968</v>
      </c>
      <c r="F231" s="7">
        <v>142673</v>
      </c>
      <c r="G231" s="7">
        <v>141835</v>
      </c>
      <c r="H231" s="7">
        <v>143439</v>
      </c>
      <c r="I231" s="7">
        <v>144548</v>
      </c>
      <c r="J231" s="7">
        <v>145265</v>
      </c>
      <c r="K231" s="7">
        <v>146465</v>
      </c>
      <c r="L231" s="7">
        <v>147438</v>
      </c>
      <c r="M231" s="7">
        <v>149988</v>
      </c>
      <c r="N231" s="7">
        <v>150400</v>
      </c>
      <c r="O231" s="7">
        <v>150375</v>
      </c>
      <c r="P231" s="7">
        <v>150646</v>
      </c>
      <c r="Q231" s="7">
        <v>150685</v>
      </c>
      <c r="R231" s="7">
        <v>150883</v>
      </c>
      <c r="S231" s="7">
        <v>151319</v>
      </c>
      <c r="T231" s="7">
        <v>151261</v>
      </c>
      <c r="U231" s="7">
        <v>151329</v>
      </c>
      <c r="V231" s="7">
        <v>150806</v>
      </c>
      <c r="W231" s="7">
        <v>149420</v>
      </c>
      <c r="X231" s="7">
        <v>149974</v>
      </c>
      <c r="Y231" s="7">
        <v>150317</v>
      </c>
      <c r="Z231" s="7">
        <v>150794</v>
      </c>
      <c r="AA231" s="7">
        <v>151898</v>
      </c>
      <c r="AB231" s="7">
        <v>152712</v>
      </c>
      <c r="AC231" s="8">
        <f t="shared" si="18"/>
        <v>8.8312428734321546E-2</v>
      </c>
      <c r="AD231" s="8">
        <f t="shared" si="19"/>
        <v>3.3908666642827878E-3</v>
      </c>
      <c r="AE231" s="8">
        <f t="shared" si="20"/>
        <v>1.2056354508063194E-3</v>
      </c>
      <c r="AF231" s="8">
        <f t="shared" si="21"/>
        <v>4.3680446273224316E-3</v>
      </c>
      <c r="AG231" s="8">
        <f t="shared" si="22"/>
        <v>5.2830386641822269E-3</v>
      </c>
      <c r="AH231" s="8">
        <f t="shared" si="23"/>
        <v>5.3588592344862998E-3</v>
      </c>
    </row>
    <row r="232" spans="1:34" ht="15" customHeight="1" x14ac:dyDescent="0.25">
      <c r="A232" s="5">
        <v>232</v>
      </c>
      <c r="B232" s="9" t="s">
        <v>238</v>
      </c>
      <c r="C232" s="10">
        <v>112742</v>
      </c>
      <c r="D232" s="10">
        <v>112878</v>
      </c>
      <c r="E232" s="10">
        <v>112964</v>
      </c>
      <c r="F232" s="10">
        <v>112956</v>
      </c>
      <c r="G232" s="10">
        <v>113223</v>
      </c>
      <c r="H232" s="10">
        <v>113650</v>
      </c>
      <c r="I232" s="10">
        <v>113830</v>
      </c>
      <c r="J232" s="10">
        <v>114113</v>
      </c>
      <c r="K232" s="10">
        <v>114458</v>
      </c>
      <c r="L232" s="10">
        <v>114560</v>
      </c>
      <c r="M232" s="10">
        <v>115589</v>
      </c>
      <c r="N232" s="10">
        <v>115553</v>
      </c>
      <c r="O232" s="10">
        <v>115389</v>
      </c>
      <c r="P232" s="10">
        <v>115596</v>
      </c>
      <c r="Q232" s="10">
        <v>116163</v>
      </c>
      <c r="R232" s="10">
        <v>116653</v>
      </c>
      <c r="S232" s="10">
        <v>116763</v>
      </c>
      <c r="T232" s="10">
        <v>117080</v>
      </c>
      <c r="U232" s="10">
        <v>117431</v>
      </c>
      <c r="V232" s="10">
        <v>117777</v>
      </c>
      <c r="W232" s="10">
        <v>118040</v>
      </c>
      <c r="X232" s="10">
        <v>117681</v>
      </c>
      <c r="Y232" s="10">
        <v>117787</v>
      </c>
      <c r="Z232" s="10">
        <v>117891</v>
      </c>
      <c r="AA232" s="10">
        <v>118091</v>
      </c>
      <c r="AB232" s="10">
        <v>118047</v>
      </c>
      <c r="AC232" s="8">
        <f t="shared" si="18"/>
        <v>4.7054336449592879E-2</v>
      </c>
      <c r="AD232" s="8">
        <f t="shared" si="19"/>
        <v>1.8409255394247204E-3</v>
      </c>
      <c r="AE232" s="8">
        <f t="shared" si="20"/>
        <v>1.1886192637640125E-3</v>
      </c>
      <c r="AF232" s="8">
        <f t="shared" si="21"/>
        <v>1.1860104982108766E-5</v>
      </c>
      <c r="AG232" s="8">
        <f t="shared" si="22"/>
        <v>7.352507166384914E-4</v>
      </c>
      <c r="AH232" s="8">
        <f t="shared" si="23"/>
        <v>-3.7259401647881719E-4</v>
      </c>
    </row>
    <row r="233" spans="1:34" ht="15" customHeight="1" x14ac:dyDescent="0.25">
      <c r="A233" s="5">
        <v>233</v>
      </c>
      <c r="B233" s="6" t="s">
        <v>239</v>
      </c>
      <c r="C233" s="7">
        <v>396974</v>
      </c>
      <c r="D233" s="7">
        <v>403862</v>
      </c>
      <c r="E233" s="7">
        <v>407855</v>
      </c>
      <c r="F233" s="7">
        <v>408397</v>
      </c>
      <c r="G233" s="7">
        <v>408346</v>
      </c>
      <c r="H233" s="7">
        <v>406605</v>
      </c>
      <c r="I233" s="7">
        <v>406181</v>
      </c>
      <c r="J233" s="7">
        <v>405994</v>
      </c>
      <c r="K233" s="7">
        <v>406293</v>
      </c>
      <c r="L233" s="7">
        <v>407234</v>
      </c>
      <c r="M233" s="7">
        <v>414115</v>
      </c>
      <c r="N233" s="7">
        <v>417085</v>
      </c>
      <c r="O233" s="7">
        <v>421014</v>
      </c>
      <c r="P233" s="7">
        <v>425611</v>
      </c>
      <c r="Q233" s="7">
        <v>431556</v>
      </c>
      <c r="R233" s="7">
        <v>436571</v>
      </c>
      <c r="S233" s="7">
        <v>442637</v>
      </c>
      <c r="T233" s="7">
        <v>447964</v>
      </c>
      <c r="U233" s="7">
        <v>450949</v>
      </c>
      <c r="V233" s="7">
        <v>453060</v>
      </c>
      <c r="W233" s="7">
        <v>452895</v>
      </c>
      <c r="X233" s="7">
        <v>451048</v>
      </c>
      <c r="Y233" s="7">
        <v>449852</v>
      </c>
      <c r="Z233" s="7">
        <v>451377</v>
      </c>
      <c r="AA233" s="7">
        <v>455076</v>
      </c>
      <c r="AB233" s="7">
        <v>455376</v>
      </c>
      <c r="AC233" s="8">
        <f t="shared" si="18"/>
        <v>0.14711794727110591</v>
      </c>
      <c r="AD233" s="8">
        <f t="shared" si="19"/>
        <v>5.5052048111026153E-3</v>
      </c>
      <c r="AE233" s="8">
        <f t="shared" si="20"/>
        <v>4.226148260245699E-3</v>
      </c>
      <c r="AF233" s="8">
        <f t="shared" si="21"/>
        <v>1.0932252920217156E-3</v>
      </c>
      <c r="AG233" s="8">
        <f t="shared" si="22"/>
        <v>4.0765571591006022E-3</v>
      </c>
      <c r="AH233" s="8">
        <f t="shared" si="23"/>
        <v>6.5923054610658445E-4</v>
      </c>
    </row>
    <row r="234" spans="1:34" ht="15" customHeight="1" x14ac:dyDescent="0.25">
      <c r="A234" s="5">
        <v>234</v>
      </c>
      <c r="B234" s="6" t="s">
        <v>240</v>
      </c>
      <c r="C234" s="7">
        <v>188991</v>
      </c>
      <c r="D234" s="7">
        <v>190000</v>
      </c>
      <c r="E234" s="7">
        <v>191469</v>
      </c>
      <c r="F234" s="7">
        <v>193119</v>
      </c>
      <c r="G234" s="7">
        <v>194891</v>
      </c>
      <c r="H234" s="7">
        <v>197025</v>
      </c>
      <c r="I234" s="7">
        <v>198398</v>
      </c>
      <c r="J234" s="7">
        <v>199603</v>
      </c>
      <c r="K234" s="7">
        <v>200109</v>
      </c>
      <c r="L234" s="7">
        <v>200601</v>
      </c>
      <c r="M234" s="7">
        <v>195451</v>
      </c>
      <c r="N234" s="7">
        <v>195127</v>
      </c>
      <c r="O234" s="7">
        <v>194992</v>
      </c>
      <c r="P234" s="7">
        <v>195259</v>
      </c>
      <c r="Q234" s="7">
        <v>195559</v>
      </c>
      <c r="R234" s="7">
        <v>195637</v>
      </c>
      <c r="S234" s="7">
        <v>196001</v>
      </c>
      <c r="T234" s="7">
        <v>197286</v>
      </c>
      <c r="U234" s="7">
        <v>197781</v>
      </c>
      <c r="V234" s="7">
        <v>197811</v>
      </c>
      <c r="W234" s="7">
        <v>198061</v>
      </c>
      <c r="X234" s="7">
        <v>196863</v>
      </c>
      <c r="Y234" s="7">
        <v>196642</v>
      </c>
      <c r="Z234" s="7">
        <v>197390</v>
      </c>
      <c r="AA234" s="7">
        <v>198441</v>
      </c>
      <c r="AB234" s="7">
        <v>198919</v>
      </c>
      <c r="AC234" s="8">
        <f t="shared" si="18"/>
        <v>5.253160203395929E-2</v>
      </c>
      <c r="AD234" s="8">
        <f t="shared" si="19"/>
        <v>2.0500309183173471E-3</v>
      </c>
      <c r="AE234" s="8">
        <f t="shared" si="20"/>
        <v>1.6650652263765497E-3</v>
      </c>
      <c r="AF234" s="8">
        <f t="shared" si="21"/>
        <v>8.6490233887071E-4</v>
      </c>
      <c r="AG234" s="8">
        <f t="shared" si="22"/>
        <v>3.8450031477328395E-3</v>
      </c>
      <c r="AH234" s="8">
        <f t="shared" si="23"/>
        <v>2.4087764121325734E-3</v>
      </c>
    </row>
    <row r="235" spans="1:34" ht="15" customHeight="1" x14ac:dyDescent="0.25">
      <c r="A235" s="5">
        <v>235</v>
      </c>
      <c r="B235" s="6" t="s">
        <v>241</v>
      </c>
      <c r="C235" s="7">
        <v>80201</v>
      </c>
      <c r="D235" s="7">
        <v>80387</v>
      </c>
      <c r="E235" s="7">
        <v>80600</v>
      </c>
      <c r="F235" s="7">
        <v>81065</v>
      </c>
      <c r="G235" s="7">
        <v>81681</v>
      </c>
      <c r="H235" s="7">
        <v>81766</v>
      </c>
      <c r="I235" s="7">
        <v>81813</v>
      </c>
      <c r="J235" s="7">
        <v>81780</v>
      </c>
      <c r="K235" s="7">
        <v>82022</v>
      </c>
      <c r="L235" s="7">
        <v>82178</v>
      </c>
      <c r="M235" s="7">
        <v>81588</v>
      </c>
      <c r="N235" s="7">
        <v>82109</v>
      </c>
      <c r="O235" s="7">
        <v>82332</v>
      </c>
      <c r="P235" s="7">
        <v>83217</v>
      </c>
      <c r="Q235" s="7">
        <v>83394</v>
      </c>
      <c r="R235" s="7">
        <v>83535</v>
      </c>
      <c r="S235" s="7">
        <v>83532</v>
      </c>
      <c r="T235" s="7">
        <v>83905</v>
      </c>
      <c r="U235" s="7">
        <v>84232</v>
      </c>
      <c r="V235" s="7">
        <v>84170</v>
      </c>
      <c r="W235" s="7">
        <v>84410</v>
      </c>
      <c r="X235" s="7">
        <v>84569</v>
      </c>
      <c r="Y235" s="7">
        <v>84908</v>
      </c>
      <c r="Z235" s="7">
        <v>84623</v>
      </c>
      <c r="AA235" s="7">
        <v>84668</v>
      </c>
      <c r="AB235" s="7">
        <v>85029</v>
      </c>
      <c r="AC235" s="8">
        <f t="shared" si="18"/>
        <v>6.0198750639019465E-2</v>
      </c>
      <c r="AD235" s="8">
        <f t="shared" si="19"/>
        <v>2.3409914977223778E-3</v>
      </c>
      <c r="AE235" s="8">
        <f t="shared" si="20"/>
        <v>1.7742390091519677E-3</v>
      </c>
      <c r="AF235" s="8">
        <f t="shared" si="21"/>
        <v>1.4623675737324149E-3</v>
      </c>
      <c r="AG235" s="8">
        <f t="shared" si="22"/>
        <v>4.7479847821496612E-4</v>
      </c>
      <c r="AH235" s="8">
        <f t="shared" si="23"/>
        <v>4.263712382482166E-3</v>
      </c>
    </row>
    <row r="236" spans="1:34" ht="15" customHeight="1" x14ac:dyDescent="0.25">
      <c r="A236" s="5">
        <v>236</v>
      </c>
      <c r="B236" s="6" t="s">
        <v>242</v>
      </c>
      <c r="C236" s="7">
        <v>146362</v>
      </c>
      <c r="D236" s="7">
        <v>146673</v>
      </c>
      <c r="E236" s="7">
        <v>147590</v>
      </c>
      <c r="F236" s="7">
        <v>148722</v>
      </c>
      <c r="G236" s="7">
        <v>150227</v>
      </c>
      <c r="H236" s="7">
        <v>152489</v>
      </c>
      <c r="I236" s="7">
        <v>153910</v>
      </c>
      <c r="J236" s="7">
        <v>155402</v>
      </c>
      <c r="K236" s="7">
        <v>156784</v>
      </c>
      <c r="L236" s="7">
        <v>157745</v>
      </c>
      <c r="M236" s="7">
        <v>156831</v>
      </c>
      <c r="N236" s="7">
        <v>157847</v>
      </c>
      <c r="O236" s="7">
        <v>158339</v>
      </c>
      <c r="P236" s="7">
        <v>158045</v>
      </c>
      <c r="Q236" s="7">
        <v>158675</v>
      </c>
      <c r="R236" s="7">
        <v>158025</v>
      </c>
      <c r="S236" s="7">
        <v>157105</v>
      </c>
      <c r="T236" s="7">
        <v>155906</v>
      </c>
      <c r="U236" s="7">
        <v>155688</v>
      </c>
      <c r="V236" s="7">
        <v>155065</v>
      </c>
      <c r="W236" s="7">
        <v>153733</v>
      </c>
      <c r="X236" s="7">
        <v>152124</v>
      </c>
      <c r="Y236" s="7">
        <v>152025</v>
      </c>
      <c r="Z236" s="7">
        <v>154497</v>
      </c>
      <c r="AA236" s="7">
        <v>156407</v>
      </c>
      <c r="AB236" s="7">
        <v>157148</v>
      </c>
      <c r="AC236" s="8">
        <f t="shared" si="18"/>
        <v>7.3693991609844078E-2</v>
      </c>
      <c r="AD236" s="8">
        <f t="shared" si="19"/>
        <v>2.8482498368116449E-3</v>
      </c>
      <c r="AE236" s="8">
        <f t="shared" si="20"/>
        <v>-5.5636635980749194E-4</v>
      </c>
      <c r="AF236" s="8">
        <f t="shared" si="21"/>
        <v>4.4038093939315903E-3</v>
      </c>
      <c r="AG236" s="8">
        <f t="shared" si="22"/>
        <v>1.1108936180562967E-2</v>
      </c>
      <c r="AH236" s="8">
        <f t="shared" si="23"/>
        <v>4.7376396197101149E-3</v>
      </c>
    </row>
    <row r="237" spans="1:34" ht="15" customHeight="1" x14ac:dyDescent="0.25">
      <c r="A237" s="5">
        <v>237</v>
      </c>
      <c r="B237" s="6" t="s">
        <v>243</v>
      </c>
      <c r="C237" s="7">
        <v>384688</v>
      </c>
      <c r="D237" s="7">
        <v>381705</v>
      </c>
      <c r="E237" s="7">
        <v>381019</v>
      </c>
      <c r="F237" s="7">
        <v>380030</v>
      </c>
      <c r="G237" s="7">
        <v>380324</v>
      </c>
      <c r="H237" s="7">
        <v>380272</v>
      </c>
      <c r="I237" s="7">
        <v>373058</v>
      </c>
      <c r="J237" s="7">
        <v>375725</v>
      </c>
      <c r="K237" s="7">
        <v>377477</v>
      </c>
      <c r="L237" s="7">
        <v>378477</v>
      </c>
      <c r="M237" s="7">
        <v>389402</v>
      </c>
      <c r="N237" s="7">
        <v>391649</v>
      </c>
      <c r="O237" s="7">
        <v>390962</v>
      </c>
      <c r="P237" s="7">
        <v>393140</v>
      </c>
      <c r="Q237" s="7">
        <v>394180</v>
      </c>
      <c r="R237" s="7">
        <v>397955</v>
      </c>
      <c r="S237" s="7">
        <v>400286</v>
      </c>
      <c r="T237" s="7">
        <v>402347</v>
      </c>
      <c r="U237" s="7">
        <v>397825</v>
      </c>
      <c r="V237" s="7">
        <v>397565</v>
      </c>
      <c r="W237" s="7">
        <v>397257</v>
      </c>
      <c r="X237" s="7">
        <v>395642</v>
      </c>
      <c r="Y237" s="7">
        <v>395246</v>
      </c>
      <c r="Z237" s="7">
        <v>397475</v>
      </c>
      <c r="AA237" s="7">
        <v>399102</v>
      </c>
      <c r="AB237" s="7">
        <v>399310</v>
      </c>
      <c r="AC237" s="8">
        <f t="shared" si="18"/>
        <v>3.8010023707524022E-2</v>
      </c>
      <c r="AD237" s="8">
        <f t="shared" si="19"/>
        <v>1.4933315686884718E-3</v>
      </c>
      <c r="AE237" s="8">
        <f t="shared" si="20"/>
        <v>3.3997017845077693E-4</v>
      </c>
      <c r="AF237" s="8">
        <f t="shared" si="21"/>
        <v>1.0314578221775061E-3</v>
      </c>
      <c r="AG237" s="8">
        <f t="shared" si="22"/>
        <v>3.4157208983276455E-3</v>
      </c>
      <c r="AH237" s="8">
        <f t="shared" si="23"/>
        <v>5.2117002670996383E-4</v>
      </c>
    </row>
    <row r="238" spans="1:34" ht="15" customHeight="1" x14ac:dyDescent="0.25">
      <c r="A238" s="5">
        <v>238</v>
      </c>
      <c r="B238" s="6" t="s">
        <v>244</v>
      </c>
      <c r="C238" s="7">
        <v>288503</v>
      </c>
      <c r="D238" s="7">
        <v>288709</v>
      </c>
      <c r="E238" s="7">
        <v>288858</v>
      </c>
      <c r="F238" s="7">
        <v>289522</v>
      </c>
      <c r="G238" s="7">
        <v>290386</v>
      </c>
      <c r="H238" s="7">
        <v>292054</v>
      </c>
      <c r="I238" s="7">
        <v>294767</v>
      </c>
      <c r="J238" s="7">
        <v>296975</v>
      </c>
      <c r="K238" s="7">
        <v>298920</v>
      </c>
      <c r="L238" s="7">
        <v>300399</v>
      </c>
      <c r="M238" s="7">
        <v>308634</v>
      </c>
      <c r="N238" s="7">
        <v>309336</v>
      </c>
      <c r="O238" s="7">
        <v>310843</v>
      </c>
      <c r="P238" s="7">
        <v>312399</v>
      </c>
      <c r="Q238" s="7">
        <v>313429</v>
      </c>
      <c r="R238" s="7">
        <v>314011</v>
      </c>
      <c r="S238" s="7">
        <v>313594</v>
      </c>
      <c r="T238" s="7">
        <v>313967</v>
      </c>
      <c r="U238" s="7">
        <v>314293</v>
      </c>
      <c r="V238" s="7">
        <v>314873</v>
      </c>
      <c r="W238" s="7">
        <v>315249</v>
      </c>
      <c r="X238" s="7">
        <v>314857</v>
      </c>
      <c r="Y238" s="7">
        <v>314479</v>
      </c>
      <c r="Z238" s="7">
        <v>314970</v>
      </c>
      <c r="AA238" s="7">
        <v>316291</v>
      </c>
      <c r="AB238" s="7">
        <v>316547</v>
      </c>
      <c r="AC238" s="8">
        <f t="shared" si="18"/>
        <v>9.7205228368509172E-2</v>
      </c>
      <c r="AD238" s="8">
        <f t="shared" si="19"/>
        <v>3.7175427946605222E-3</v>
      </c>
      <c r="AE238" s="8">
        <f t="shared" si="20"/>
        <v>8.0469485608536395E-4</v>
      </c>
      <c r="AF238" s="8">
        <f t="shared" si="21"/>
        <v>8.2212316115426454E-4</v>
      </c>
      <c r="AG238" s="8">
        <f t="shared" si="22"/>
        <v>2.1871979398377928E-3</v>
      </c>
      <c r="AH238" s="8">
        <f t="shared" si="23"/>
        <v>8.0938123436961537E-4</v>
      </c>
    </row>
    <row r="239" spans="1:34" ht="15" customHeight="1" x14ac:dyDescent="0.25">
      <c r="A239" s="5">
        <v>239</v>
      </c>
      <c r="B239" s="9" t="s">
        <v>245</v>
      </c>
      <c r="C239" s="10">
        <v>89232</v>
      </c>
      <c r="D239" s="10">
        <v>88998</v>
      </c>
      <c r="E239" s="10">
        <v>89218</v>
      </c>
      <c r="F239" s="10">
        <v>90116</v>
      </c>
      <c r="G239" s="10">
        <v>90618</v>
      </c>
      <c r="H239" s="10">
        <v>90926</v>
      </c>
      <c r="I239" s="10">
        <v>91390</v>
      </c>
      <c r="J239" s="10">
        <v>92254</v>
      </c>
      <c r="K239" s="10">
        <v>92589</v>
      </c>
      <c r="L239" s="10">
        <v>93072</v>
      </c>
      <c r="M239" s="10">
        <v>93975</v>
      </c>
      <c r="N239" s="10">
        <v>94864</v>
      </c>
      <c r="O239" s="10">
        <v>95558</v>
      </c>
      <c r="P239" s="10">
        <v>96531</v>
      </c>
      <c r="Q239" s="10">
        <v>97253</v>
      </c>
      <c r="R239" s="10">
        <v>97809</v>
      </c>
      <c r="S239" s="10">
        <v>97861</v>
      </c>
      <c r="T239" s="10">
        <v>98370</v>
      </c>
      <c r="U239" s="10">
        <v>98336</v>
      </c>
      <c r="V239" s="10">
        <v>98974</v>
      </c>
      <c r="W239" s="10">
        <v>99311</v>
      </c>
      <c r="X239" s="10">
        <v>98885</v>
      </c>
      <c r="Y239" s="10">
        <v>98723</v>
      </c>
      <c r="Z239" s="10">
        <v>98907</v>
      </c>
      <c r="AA239" s="10">
        <v>99033</v>
      </c>
      <c r="AB239" s="10">
        <v>99381</v>
      </c>
      <c r="AC239" s="8">
        <f t="shared" si="18"/>
        <v>0.11373722431414739</v>
      </c>
      <c r="AD239" s="8">
        <f t="shared" si="19"/>
        <v>4.318145592564715E-3</v>
      </c>
      <c r="AE239" s="8">
        <f t="shared" si="20"/>
        <v>1.5957069038774474E-3</v>
      </c>
      <c r="AF239" s="8">
        <f t="shared" si="21"/>
        <v>1.4093156319350264E-4</v>
      </c>
      <c r="AG239" s="8">
        <f t="shared" si="22"/>
        <v>2.2167867252080864E-3</v>
      </c>
      <c r="AH239" s="8">
        <f t="shared" si="23"/>
        <v>3.5139801884220413E-3</v>
      </c>
    </row>
    <row r="240" spans="1:34" ht="15" customHeight="1" x14ac:dyDescent="0.25">
      <c r="A240" s="5">
        <v>240</v>
      </c>
      <c r="B240" s="6" t="s">
        <v>246</v>
      </c>
      <c r="C240" s="7">
        <v>271669</v>
      </c>
      <c r="D240" s="7">
        <v>278981</v>
      </c>
      <c r="E240" s="7">
        <v>281941</v>
      </c>
      <c r="F240" s="7">
        <v>282126</v>
      </c>
      <c r="G240" s="7">
        <v>284815</v>
      </c>
      <c r="H240" s="7">
        <v>286545</v>
      </c>
      <c r="I240" s="7">
        <v>291449</v>
      </c>
      <c r="J240" s="7">
        <v>295691</v>
      </c>
      <c r="K240" s="7">
        <v>300452</v>
      </c>
      <c r="L240" s="7">
        <v>303482</v>
      </c>
      <c r="M240" s="7">
        <v>295148</v>
      </c>
      <c r="N240" s="7">
        <v>300507</v>
      </c>
      <c r="O240" s="7">
        <v>305549</v>
      </c>
      <c r="P240" s="7">
        <v>310739</v>
      </c>
      <c r="Q240" s="7">
        <v>314095</v>
      </c>
      <c r="R240" s="7">
        <v>320348</v>
      </c>
      <c r="S240" s="7">
        <v>324071</v>
      </c>
      <c r="T240" s="7">
        <v>325698</v>
      </c>
      <c r="U240" s="7">
        <v>328486</v>
      </c>
      <c r="V240" s="7">
        <v>329438</v>
      </c>
      <c r="W240" s="7">
        <v>330982</v>
      </c>
      <c r="X240" s="7">
        <v>327325</v>
      </c>
      <c r="Y240" s="7">
        <v>327914</v>
      </c>
      <c r="Z240" s="7">
        <v>327945</v>
      </c>
      <c r="AA240" s="7">
        <v>329485</v>
      </c>
      <c r="AB240" s="7">
        <v>328560</v>
      </c>
      <c r="AC240" s="8">
        <f t="shared" si="18"/>
        <v>0.20941292528775826</v>
      </c>
      <c r="AD240" s="8">
        <f t="shared" si="19"/>
        <v>7.6343967762899645E-3</v>
      </c>
      <c r="AE240" s="8">
        <f t="shared" si="20"/>
        <v>2.5343625564411276E-3</v>
      </c>
      <c r="AF240" s="8">
        <f t="shared" si="21"/>
        <v>-1.4678264045951961E-3</v>
      </c>
      <c r="AG240" s="8">
        <f t="shared" si="22"/>
        <v>6.5624548999920762E-4</v>
      </c>
      <c r="AH240" s="8">
        <f t="shared" si="23"/>
        <v>-2.807411566535654E-3</v>
      </c>
    </row>
    <row r="241" spans="1:34" ht="15" customHeight="1" x14ac:dyDescent="0.25">
      <c r="A241" s="5">
        <v>241</v>
      </c>
      <c r="B241" s="9" t="s">
        <v>247</v>
      </c>
      <c r="C241" s="10">
        <v>1208269</v>
      </c>
      <c r="D241" s="10">
        <v>1216654</v>
      </c>
      <c r="E241" s="10">
        <v>1226669</v>
      </c>
      <c r="F241" s="10">
        <v>1238075</v>
      </c>
      <c r="G241" s="10">
        <v>1249048</v>
      </c>
      <c r="H241" s="10">
        <v>1261429</v>
      </c>
      <c r="I241" s="10">
        <v>1280666</v>
      </c>
      <c r="J241" s="10">
        <v>1290610</v>
      </c>
      <c r="K241" s="10">
        <v>1298529</v>
      </c>
      <c r="L241" s="10">
        <v>1304926</v>
      </c>
      <c r="M241" s="10">
        <v>1317257</v>
      </c>
      <c r="N241" s="10">
        <v>1322574</v>
      </c>
      <c r="O241" s="10">
        <v>1329248</v>
      </c>
      <c r="P241" s="10">
        <v>1328990</v>
      </c>
      <c r="Q241" s="10">
        <v>1329351</v>
      </c>
      <c r="R241" s="10">
        <v>1329749</v>
      </c>
      <c r="S241" s="10">
        <v>1330255</v>
      </c>
      <c r="T241" s="10">
        <v>1331669</v>
      </c>
      <c r="U241" s="10">
        <v>1334780</v>
      </c>
      <c r="V241" s="10">
        <v>1336127</v>
      </c>
      <c r="W241" s="10">
        <v>1346138</v>
      </c>
      <c r="X241" s="10">
        <v>1342504</v>
      </c>
      <c r="Y241" s="10">
        <v>1341834</v>
      </c>
      <c r="Z241" s="10">
        <v>1342386</v>
      </c>
      <c r="AA241" s="10">
        <v>1345629</v>
      </c>
      <c r="AB241" s="10">
        <v>1341412</v>
      </c>
      <c r="AC241" s="8">
        <f t="shared" si="18"/>
        <v>0.11019317718157132</v>
      </c>
      <c r="AD241" s="8">
        <f t="shared" si="19"/>
        <v>4.1901154356041026E-3</v>
      </c>
      <c r="AE241" s="8">
        <f t="shared" si="20"/>
        <v>8.7364019166757956E-4</v>
      </c>
      <c r="AF241" s="8">
        <f t="shared" si="21"/>
        <v>-7.0314496746481936E-4</v>
      </c>
      <c r="AG241" s="8">
        <f t="shared" si="22"/>
        <v>-1.0484263743637534E-4</v>
      </c>
      <c r="AH241" s="8">
        <f t="shared" si="23"/>
        <v>-3.1338504149360635E-3</v>
      </c>
    </row>
    <row r="242" spans="1:34" ht="15" customHeight="1" x14ac:dyDescent="0.25">
      <c r="A242" s="5">
        <v>242</v>
      </c>
      <c r="B242" s="6" t="s">
        <v>248</v>
      </c>
      <c r="C242" s="7">
        <v>324491</v>
      </c>
      <c r="D242" s="7">
        <v>329234</v>
      </c>
      <c r="E242" s="7">
        <v>333619</v>
      </c>
      <c r="F242" s="7">
        <v>337039</v>
      </c>
      <c r="G242" s="7">
        <v>340622</v>
      </c>
      <c r="H242" s="7">
        <v>343858</v>
      </c>
      <c r="I242" s="7">
        <v>346042</v>
      </c>
      <c r="J242" s="7">
        <v>347807</v>
      </c>
      <c r="K242" s="7">
        <v>344767</v>
      </c>
      <c r="L242" s="7">
        <v>347563</v>
      </c>
      <c r="M242" s="7">
        <v>346108</v>
      </c>
      <c r="N242" s="7">
        <v>350715</v>
      </c>
      <c r="O242" s="7">
        <v>353845</v>
      </c>
      <c r="P242" s="7">
        <v>358147</v>
      </c>
      <c r="Q242" s="7">
        <v>362711</v>
      </c>
      <c r="R242" s="7">
        <v>366258</v>
      </c>
      <c r="S242" s="7">
        <v>370179</v>
      </c>
      <c r="T242" s="7">
        <v>373437</v>
      </c>
      <c r="U242" s="7">
        <v>374797</v>
      </c>
      <c r="V242" s="7">
        <v>373006</v>
      </c>
      <c r="W242" s="7">
        <v>371814</v>
      </c>
      <c r="X242" s="7">
        <v>364941</v>
      </c>
      <c r="Y242" s="7">
        <v>367307</v>
      </c>
      <c r="Z242" s="7">
        <v>367845</v>
      </c>
      <c r="AA242" s="7">
        <v>368956</v>
      </c>
      <c r="AB242" s="7">
        <v>370214</v>
      </c>
      <c r="AC242" s="8">
        <f t="shared" si="18"/>
        <v>0.14090683562872314</v>
      </c>
      <c r="AD242" s="8">
        <f t="shared" si="19"/>
        <v>5.2868630388316351E-3</v>
      </c>
      <c r="AE242" s="8">
        <f t="shared" si="20"/>
        <v>1.0748986623392298E-3</v>
      </c>
      <c r="AF242" s="8">
        <f t="shared" si="21"/>
        <v>-8.6213063387341471E-4</v>
      </c>
      <c r="AG242" s="8">
        <f t="shared" si="22"/>
        <v>2.6311909179157489E-3</v>
      </c>
      <c r="AH242" s="8">
        <f t="shared" si="23"/>
        <v>3.4096206593740176E-3</v>
      </c>
    </row>
    <row r="243" spans="1:34" ht="15" customHeight="1" x14ac:dyDescent="0.25">
      <c r="A243" s="5">
        <v>243</v>
      </c>
      <c r="B243" s="6" t="s">
        <v>249</v>
      </c>
      <c r="C243" s="7">
        <v>183521</v>
      </c>
      <c r="D243" s="7">
        <v>185090</v>
      </c>
      <c r="E243" s="7">
        <v>185148</v>
      </c>
      <c r="F243" s="7">
        <v>187890</v>
      </c>
      <c r="G243" s="7">
        <v>190298</v>
      </c>
      <c r="H243" s="7">
        <v>193541</v>
      </c>
      <c r="I243" s="7">
        <v>196691</v>
      </c>
      <c r="J243" s="7">
        <v>198394</v>
      </c>
      <c r="K243" s="7">
        <v>200125</v>
      </c>
      <c r="L243" s="7">
        <v>200502</v>
      </c>
      <c r="M243" s="7">
        <v>197473</v>
      </c>
      <c r="N243" s="7">
        <v>198387</v>
      </c>
      <c r="O243" s="7">
        <v>199160</v>
      </c>
      <c r="P243" s="7">
        <v>200474</v>
      </c>
      <c r="Q243" s="7">
        <v>201770</v>
      </c>
      <c r="R243" s="7">
        <v>203423</v>
      </c>
      <c r="S243" s="7">
        <v>204104</v>
      </c>
      <c r="T243" s="7">
        <v>204832</v>
      </c>
      <c r="U243" s="7">
        <v>206218</v>
      </c>
      <c r="V243" s="7">
        <v>206974</v>
      </c>
      <c r="W243" s="7">
        <v>206985</v>
      </c>
      <c r="X243" s="7">
        <v>206970</v>
      </c>
      <c r="Y243" s="7">
        <v>207185</v>
      </c>
      <c r="Z243" s="7">
        <v>207133</v>
      </c>
      <c r="AA243" s="7">
        <v>208196</v>
      </c>
      <c r="AB243" s="7">
        <v>208774</v>
      </c>
      <c r="AC243" s="8">
        <f t="shared" si="18"/>
        <v>0.13760278115311053</v>
      </c>
      <c r="AD243" s="8">
        <f t="shared" si="19"/>
        <v>5.1702488377212141E-3</v>
      </c>
      <c r="AE243" s="8">
        <f t="shared" si="20"/>
        <v>2.5998509944538117E-3</v>
      </c>
      <c r="AF243" s="8">
        <f t="shared" si="21"/>
        <v>1.7226821771771927E-3</v>
      </c>
      <c r="AG243" s="8">
        <f t="shared" si="22"/>
        <v>2.5499834379381081E-3</v>
      </c>
      <c r="AH243" s="8">
        <f t="shared" si="23"/>
        <v>2.7762300908759055E-3</v>
      </c>
    </row>
    <row r="244" spans="1:34" ht="15" customHeight="1" x14ac:dyDescent="0.25">
      <c r="A244" s="5">
        <v>244</v>
      </c>
      <c r="B244" s="9" t="s">
        <v>250</v>
      </c>
      <c r="C244" s="10">
        <v>316977</v>
      </c>
      <c r="D244" s="10">
        <v>316657</v>
      </c>
      <c r="E244" s="10">
        <v>316202</v>
      </c>
      <c r="F244" s="10">
        <v>315623</v>
      </c>
      <c r="G244" s="10">
        <v>315680</v>
      </c>
      <c r="H244" s="10">
        <v>315730</v>
      </c>
      <c r="I244" s="10">
        <v>316071</v>
      </c>
      <c r="J244" s="10">
        <v>316944</v>
      </c>
      <c r="K244" s="10">
        <v>318129</v>
      </c>
      <c r="L244" s="10">
        <v>317538</v>
      </c>
      <c r="M244" s="10">
        <v>319073</v>
      </c>
      <c r="N244" s="10">
        <v>319082</v>
      </c>
      <c r="O244" s="10">
        <v>318652</v>
      </c>
      <c r="P244" s="10">
        <v>319166</v>
      </c>
      <c r="Q244" s="10">
        <v>320102</v>
      </c>
      <c r="R244" s="10">
        <v>320547</v>
      </c>
      <c r="S244" s="10">
        <v>322094</v>
      </c>
      <c r="T244" s="10">
        <v>322596</v>
      </c>
      <c r="U244" s="10">
        <v>323692</v>
      </c>
      <c r="V244" s="10">
        <v>324616</v>
      </c>
      <c r="W244" s="10">
        <v>324239</v>
      </c>
      <c r="X244" s="10">
        <v>323774</v>
      </c>
      <c r="Y244" s="10">
        <v>323900</v>
      </c>
      <c r="Z244" s="10">
        <v>324689</v>
      </c>
      <c r="AA244" s="10">
        <v>324469</v>
      </c>
      <c r="AB244" s="10">
        <v>324538</v>
      </c>
      <c r="AC244" s="8">
        <f t="shared" si="18"/>
        <v>2.3853465708868468E-2</v>
      </c>
      <c r="AD244" s="8">
        <f t="shared" si="19"/>
        <v>9.4338136389149341E-4</v>
      </c>
      <c r="AE244" s="8">
        <f t="shared" si="20"/>
        <v>1.2381379655890257E-3</v>
      </c>
      <c r="AF244" s="8">
        <f t="shared" si="21"/>
        <v>1.8436386167919316E-4</v>
      </c>
      <c r="AG244" s="8">
        <f t="shared" si="22"/>
        <v>6.5615062155366388E-4</v>
      </c>
      <c r="AH244" s="8">
        <f t="shared" si="23"/>
        <v>2.1265513808715162E-4</v>
      </c>
    </row>
    <row r="245" spans="1:34" ht="15" customHeight="1" x14ac:dyDescent="0.25">
      <c r="A245" s="5">
        <v>245</v>
      </c>
      <c r="B245" s="6" t="s">
        <v>251</v>
      </c>
      <c r="C245" s="7">
        <v>114675</v>
      </c>
      <c r="D245" s="7">
        <v>112236</v>
      </c>
      <c r="E245" s="7">
        <v>112009</v>
      </c>
      <c r="F245" s="7">
        <v>110484</v>
      </c>
      <c r="G245" s="7">
        <v>113630</v>
      </c>
      <c r="H245" s="7">
        <v>111866</v>
      </c>
      <c r="I245" s="7">
        <v>112293</v>
      </c>
      <c r="J245" s="7">
        <v>114503</v>
      </c>
      <c r="K245" s="7">
        <v>112249</v>
      </c>
      <c r="L245" s="7">
        <v>113228</v>
      </c>
      <c r="M245" s="7">
        <v>131562</v>
      </c>
      <c r="N245" s="7">
        <v>132267</v>
      </c>
      <c r="O245" s="7">
        <v>132538</v>
      </c>
      <c r="P245" s="7">
        <v>130742</v>
      </c>
      <c r="Q245" s="7">
        <v>130664</v>
      </c>
      <c r="R245" s="7">
        <v>129584</v>
      </c>
      <c r="S245" s="7">
        <v>127343</v>
      </c>
      <c r="T245" s="7">
        <v>127702</v>
      </c>
      <c r="U245" s="7">
        <v>126620</v>
      </c>
      <c r="V245" s="7">
        <v>126673</v>
      </c>
      <c r="W245" s="7">
        <v>126690</v>
      </c>
      <c r="X245" s="7">
        <v>127825</v>
      </c>
      <c r="Y245" s="7">
        <v>127825</v>
      </c>
      <c r="Z245" s="7">
        <v>127338</v>
      </c>
      <c r="AA245" s="7">
        <v>127140</v>
      </c>
      <c r="AB245" s="7">
        <v>127590</v>
      </c>
      <c r="AC245" s="8">
        <f t="shared" si="18"/>
        <v>0.11262262916939175</v>
      </c>
      <c r="AD245" s="8">
        <f t="shared" si="19"/>
        <v>4.2779225961140366E-3</v>
      </c>
      <c r="AE245" s="8">
        <f t="shared" si="20"/>
        <v>-1.5495303934712767E-3</v>
      </c>
      <c r="AF245" s="8">
        <f t="shared" si="21"/>
        <v>1.4167707366716797E-3</v>
      </c>
      <c r="AG245" s="8">
        <f t="shared" si="22"/>
        <v>-6.1319293112827022E-4</v>
      </c>
      <c r="AH245" s="8">
        <f t="shared" si="23"/>
        <v>3.5394053798961773E-3</v>
      </c>
    </row>
    <row r="246" spans="1:34" ht="15" customHeight="1" x14ac:dyDescent="0.25">
      <c r="A246" s="5">
        <v>246</v>
      </c>
      <c r="B246" s="9" t="s">
        <v>252</v>
      </c>
      <c r="C246" s="10">
        <v>4457471</v>
      </c>
      <c r="D246" s="10">
        <v>4479232</v>
      </c>
      <c r="E246" s="10">
        <v>4486067</v>
      </c>
      <c r="F246" s="10">
        <v>4492756</v>
      </c>
      <c r="G246" s="10">
        <v>4498311</v>
      </c>
      <c r="H246" s="10">
        <v>4494398</v>
      </c>
      <c r="I246" s="10">
        <v>4484542</v>
      </c>
      <c r="J246" s="10">
        <v>4456582</v>
      </c>
      <c r="K246" s="10">
        <v>4423781</v>
      </c>
      <c r="L246" s="10">
        <v>4403437</v>
      </c>
      <c r="M246" s="10">
        <v>4293314</v>
      </c>
      <c r="N246" s="10">
        <v>4301802</v>
      </c>
      <c r="O246" s="10">
        <v>4319292</v>
      </c>
      <c r="P246" s="10">
        <v>4332304</v>
      </c>
      <c r="Q246" s="10">
        <v>4346166</v>
      </c>
      <c r="R246" s="10">
        <v>4352979</v>
      </c>
      <c r="S246" s="10">
        <v>4368028</v>
      </c>
      <c r="T246" s="10">
        <v>4381658</v>
      </c>
      <c r="U246" s="10">
        <v>4391185</v>
      </c>
      <c r="V246" s="10">
        <v>4394892</v>
      </c>
      <c r="W246" s="10">
        <v>4385353</v>
      </c>
      <c r="X246" s="10">
        <v>4370695</v>
      </c>
      <c r="Y246" s="10">
        <v>4354135</v>
      </c>
      <c r="Z246" s="10">
        <v>4356818</v>
      </c>
      <c r="AA246" s="10">
        <v>4377045</v>
      </c>
      <c r="AB246" s="10">
        <v>4390913</v>
      </c>
      <c r="AC246" s="8">
        <f t="shared" si="18"/>
        <v>-1.4931785310549412E-2</v>
      </c>
      <c r="AD246" s="8">
        <f t="shared" si="19"/>
        <v>-6.0159443810303692E-4</v>
      </c>
      <c r="AE246" s="8">
        <f t="shared" si="20"/>
        <v>8.680505209184286E-4</v>
      </c>
      <c r="AF246" s="8">
        <f t="shared" si="21"/>
        <v>2.53442878116239E-4</v>
      </c>
      <c r="AG246" s="8">
        <f t="shared" si="22"/>
        <v>2.8076707539652634E-3</v>
      </c>
      <c r="AH246" s="8">
        <f t="shared" si="23"/>
        <v>3.1683475952383401E-3</v>
      </c>
    </row>
    <row r="247" spans="1:34" ht="15" customHeight="1" x14ac:dyDescent="0.25">
      <c r="A247" s="5">
        <v>247</v>
      </c>
      <c r="B247" s="9" t="s">
        <v>253</v>
      </c>
      <c r="C247" s="10">
        <v>97384</v>
      </c>
      <c r="D247" s="10">
        <v>97753</v>
      </c>
      <c r="E247" s="10">
        <v>97821</v>
      </c>
      <c r="F247" s="10">
        <v>98009</v>
      </c>
      <c r="G247" s="10">
        <v>98281</v>
      </c>
      <c r="H247" s="10">
        <v>98458</v>
      </c>
      <c r="I247" s="10">
        <v>98910</v>
      </c>
      <c r="J247" s="10">
        <v>99376</v>
      </c>
      <c r="K247" s="10">
        <v>99864</v>
      </c>
      <c r="L247" s="10">
        <v>100070</v>
      </c>
      <c r="M247" s="10">
        <v>101608</v>
      </c>
      <c r="N247" s="10">
        <v>101965</v>
      </c>
      <c r="O247" s="10">
        <v>102060</v>
      </c>
      <c r="P247" s="10">
        <v>102180</v>
      </c>
      <c r="Q247" s="10">
        <v>102479</v>
      </c>
      <c r="R247" s="10">
        <v>102571</v>
      </c>
      <c r="S247" s="10">
        <v>102904</v>
      </c>
      <c r="T247" s="10">
        <v>103154</v>
      </c>
      <c r="U247" s="10">
        <v>103722</v>
      </c>
      <c r="V247" s="10">
        <v>104138</v>
      </c>
      <c r="W247" s="10">
        <v>104159</v>
      </c>
      <c r="X247" s="10">
        <v>104128</v>
      </c>
      <c r="Y247" s="10">
        <v>104103</v>
      </c>
      <c r="Z247" s="10">
        <v>104349</v>
      </c>
      <c r="AA247" s="10">
        <v>104721</v>
      </c>
      <c r="AB247" s="10">
        <v>104669</v>
      </c>
      <c r="AC247" s="8">
        <f t="shared" si="18"/>
        <v>7.480694980694981E-2</v>
      </c>
      <c r="AD247" s="8">
        <f t="shared" si="19"/>
        <v>2.8898100292471529E-3</v>
      </c>
      <c r="AE247" s="8">
        <f t="shared" si="20"/>
        <v>2.0268260681595152E-3</v>
      </c>
      <c r="AF247" s="8">
        <f t="shared" si="21"/>
        <v>9.7735974217005861E-4</v>
      </c>
      <c r="AG247" s="8">
        <f t="shared" si="22"/>
        <v>1.8090331082543099E-3</v>
      </c>
      <c r="AH247" s="8">
        <f t="shared" si="23"/>
        <v>-4.9655751950420637E-4</v>
      </c>
    </row>
    <row r="248" spans="1:34" ht="15" customHeight="1" x14ac:dyDescent="0.25">
      <c r="A248" s="5">
        <v>248</v>
      </c>
      <c r="B248" s="9" t="s">
        <v>254</v>
      </c>
      <c r="C248" s="10">
        <v>1580387</v>
      </c>
      <c r="D248" s="10">
        <v>1589404</v>
      </c>
      <c r="E248" s="10">
        <v>1610000</v>
      </c>
      <c r="F248" s="10">
        <v>1631596</v>
      </c>
      <c r="G248" s="10">
        <v>1651753</v>
      </c>
      <c r="H248" s="10">
        <v>1659317</v>
      </c>
      <c r="I248" s="10">
        <v>1672386</v>
      </c>
      <c r="J248" s="10">
        <v>1671637</v>
      </c>
      <c r="K248" s="10">
        <v>1670225</v>
      </c>
      <c r="L248" s="10">
        <v>1674498</v>
      </c>
      <c r="M248" s="10">
        <v>1717618</v>
      </c>
      <c r="N248" s="10">
        <v>1726124</v>
      </c>
      <c r="O248" s="10">
        <v>1739395</v>
      </c>
      <c r="P248" s="10">
        <v>1748965</v>
      </c>
      <c r="Q248" s="10">
        <v>1760849</v>
      </c>
      <c r="R248" s="10">
        <v>1768553</v>
      </c>
      <c r="S248" s="10">
        <v>1773787</v>
      </c>
      <c r="T248" s="10">
        <v>1778279</v>
      </c>
      <c r="U248" s="10">
        <v>1783925</v>
      </c>
      <c r="V248" s="10">
        <v>1792612</v>
      </c>
      <c r="W248" s="10">
        <v>1781673</v>
      </c>
      <c r="X248" s="10">
        <v>1786134</v>
      </c>
      <c r="Y248" s="10">
        <v>1785777</v>
      </c>
      <c r="Z248" s="10">
        <v>1789325</v>
      </c>
      <c r="AA248" s="10">
        <v>1793439</v>
      </c>
      <c r="AB248" s="10">
        <v>1797213</v>
      </c>
      <c r="AC248" s="8">
        <f t="shared" si="18"/>
        <v>0.13719804073306097</v>
      </c>
      <c r="AD248" s="8">
        <f t="shared" si="19"/>
        <v>5.1559414703692408E-3</v>
      </c>
      <c r="AE248" s="8">
        <f t="shared" si="20"/>
        <v>1.6088361452109012E-3</v>
      </c>
      <c r="AF248" s="8">
        <f t="shared" si="21"/>
        <v>1.7383734493920944E-3</v>
      </c>
      <c r="AG248" s="8">
        <f t="shared" si="22"/>
        <v>2.1301044645636313E-3</v>
      </c>
      <c r="AH248" s="8">
        <f t="shared" si="23"/>
        <v>2.1043369749403243E-3</v>
      </c>
    </row>
    <row r="249" spans="1:34" ht="15" customHeight="1" x14ac:dyDescent="0.25">
      <c r="A249" s="5">
        <v>249</v>
      </c>
      <c r="B249" s="9" t="s">
        <v>255</v>
      </c>
      <c r="C249" s="10">
        <v>323505</v>
      </c>
      <c r="D249" s="10">
        <v>324829</v>
      </c>
      <c r="E249" s="10">
        <v>327394</v>
      </c>
      <c r="F249" s="10">
        <v>330447</v>
      </c>
      <c r="G249" s="10">
        <v>331876</v>
      </c>
      <c r="H249" s="10">
        <v>335242</v>
      </c>
      <c r="I249" s="10">
        <v>339280</v>
      </c>
      <c r="J249" s="10">
        <v>344812</v>
      </c>
      <c r="K249" s="10">
        <v>348425</v>
      </c>
      <c r="L249" s="10">
        <v>351109</v>
      </c>
      <c r="M249" s="10">
        <v>351948</v>
      </c>
      <c r="N249" s="10">
        <v>354120</v>
      </c>
      <c r="O249" s="10">
        <v>355220</v>
      </c>
      <c r="P249" s="10">
        <v>355658</v>
      </c>
      <c r="Q249" s="10">
        <v>358278</v>
      </c>
      <c r="R249" s="10">
        <v>362262</v>
      </c>
      <c r="S249" s="10">
        <v>369207</v>
      </c>
      <c r="T249" s="10">
        <v>375696</v>
      </c>
      <c r="U249" s="10">
        <v>378816</v>
      </c>
      <c r="V249" s="10">
        <v>382074</v>
      </c>
      <c r="W249" s="10">
        <v>384242</v>
      </c>
      <c r="X249" s="10">
        <v>386175</v>
      </c>
      <c r="Y249" s="10">
        <v>386268</v>
      </c>
      <c r="Z249" s="10">
        <v>382091</v>
      </c>
      <c r="AA249" s="10">
        <v>382081</v>
      </c>
      <c r="AB249" s="10">
        <v>381584</v>
      </c>
      <c r="AC249" s="8">
        <f t="shared" si="18"/>
        <v>0.17953045547982258</v>
      </c>
      <c r="AD249" s="8">
        <f t="shared" si="19"/>
        <v>6.6265164560386225E-3</v>
      </c>
      <c r="AE249" s="8">
        <f t="shared" si="20"/>
        <v>5.2098546425858316E-3</v>
      </c>
      <c r="AF249" s="8">
        <f t="shared" si="21"/>
        <v>-1.3873472326614289E-3</v>
      </c>
      <c r="AG249" s="8">
        <f t="shared" si="22"/>
        <v>-4.0585481063489803E-3</v>
      </c>
      <c r="AH249" s="8">
        <f t="shared" si="23"/>
        <v>-1.3007713024201675E-3</v>
      </c>
    </row>
    <row r="250" spans="1:34" ht="15" customHeight="1" x14ac:dyDescent="0.25">
      <c r="A250" s="5">
        <v>250</v>
      </c>
      <c r="B250" s="6" t="s">
        <v>256</v>
      </c>
      <c r="C250" s="7">
        <v>88350</v>
      </c>
      <c r="D250" s="7">
        <v>89311</v>
      </c>
      <c r="E250" s="7">
        <v>90151</v>
      </c>
      <c r="F250" s="7">
        <v>91196</v>
      </c>
      <c r="G250" s="7">
        <v>92028</v>
      </c>
      <c r="H250" s="7">
        <v>93253</v>
      </c>
      <c r="I250" s="7">
        <v>95492</v>
      </c>
      <c r="J250" s="7">
        <v>96499</v>
      </c>
      <c r="K250" s="7">
        <v>97700</v>
      </c>
      <c r="L250" s="7">
        <v>98479</v>
      </c>
      <c r="M250" s="7">
        <v>96089</v>
      </c>
      <c r="N250" s="7">
        <v>96932</v>
      </c>
      <c r="O250" s="7">
        <v>97129</v>
      </c>
      <c r="P250" s="7">
        <v>97859</v>
      </c>
      <c r="Q250" s="7">
        <v>98015</v>
      </c>
      <c r="R250" s="7">
        <v>98132</v>
      </c>
      <c r="S250" s="7">
        <v>98596</v>
      </c>
      <c r="T250" s="7">
        <v>98756</v>
      </c>
      <c r="U250" s="7">
        <v>99439</v>
      </c>
      <c r="V250" s="7">
        <v>99828</v>
      </c>
      <c r="W250" s="7">
        <v>100259</v>
      </c>
      <c r="X250" s="7">
        <v>100318</v>
      </c>
      <c r="Y250" s="7">
        <v>99975</v>
      </c>
      <c r="Z250" s="7">
        <v>99772</v>
      </c>
      <c r="AA250" s="7">
        <v>99910</v>
      </c>
      <c r="AB250" s="7">
        <v>99695</v>
      </c>
      <c r="AC250" s="8">
        <f t="shared" si="18"/>
        <v>0.12840973401245048</v>
      </c>
      <c r="AD250" s="8">
        <f t="shared" si="19"/>
        <v>4.8440678046222096E-3</v>
      </c>
      <c r="AE250" s="8">
        <f t="shared" si="20"/>
        <v>1.5814505882556507E-3</v>
      </c>
      <c r="AF250" s="8">
        <f t="shared" si="21"/>
        <v>-1.1276262430481854E-3</v>
      </c>
      <c r="AG250" s="8">
        <f t="shared" si="22"/>
        <v>-9.3443963046035972E-4</v>
      </c>
      <c r="AH250" s="8">
        <f t="shared" si="23"/>
        <v>-2.151936743068762E-3</v>
      </c>
    </row>
    <row r="251" spans="1:34" ht="15" customHeight="1" x14ac:dyDescent="0.25">
      <c r="A251" s="5">
        <v>251</v>
      </c>
      <c r="B251" s="9" t="s">
        <v>257</v>
      </c>
      <c r="C251" s="10">
        <v>2824987</v>
      </c>
      <c r="D251" s="10">
        <v>2867094</v>
      </c>
      <c r="E251" s="10">
        <v>2901235</v>
      </c>
      <c r="F251" s="10">
        <v>2926814</v>
      </c>
      <c r="G251" s="10">
        <v>2935672</v>
      </c>
      <c r="H251" s="10">
        <v>2941770</v>
      </c>
      <c r="I251" s="10">
        <v>2947222</v>
      </c>
      <c r="J251" s="10">
        <v>2975656</v>
      </c>
      <c r="K251" s="10">
        <v>3019274</v>
      </c>
      <c r="L251" s="10">
        <v>3053793</v>
      </c>
      <c r="M251" s="10">
        <v>3102369</v>
      </c>
      <c r="N251" s="10">
        <v>3132770</v>
      </c>
      <c r="O251" s="10">
        <v>3167098</v>
      </c>
      <c r="P251" s="10">
        <v>3199163</v>
      </c>
      <c r="Q251" s="10">
        <v>3234108</v>
      </c>
      <c r="R251" s="10">
        <v>3262051</v>
      </c>
      <c r="S251" s="10">
        <v>3283104</v>
      </c>
      <c r="T251" s="10">
        <v>3293086</v>
      </c>
      <c r="U251" s="10">
        <v>3302976</v>
      </c>
      <c r="V251" s="10">
        <v>3297378</v>
      </c>
      <c r="W251" s="10">
        <v>3301110</v>
      </c>
      <c r="X251" s="10">
        <v>3272601</v>
      </c>
      <c r="Y251" s="10">
        <v>3279089</v>
      </c>
      <c r="Z251" s="10">
        <v>3279736</v>
      </c>
      <c r="AA251" s="10">
        <v>3287542</v>
      </c>
      <c r="AB251" s="10">
        <v>3282248</v>
      </c>
      <c r="AC251" s="8">
        <f t="shared" si="18"/>
        <v>0.16186304574144944</v>
      </c>
      <c r="AD251" s="8">
        <f t="shared" si="19"/>
        <v>6.019033649242278E-3</v>
      </c>
      <c r="AE251" s="8">
        <f t="shared" si="20"/>
        <v>6.1743201644159917E-4</v>
      </c>
      <c r="AF251" s="8">
        <f t="shared" si="21"/>
        <v>-1.1453879533924738E-3</v>
      </c>
      <c r="AG251" s="8">
        <f t="shared" si="22"/>
        <v>3.2102270948430878E-4</v>
      </c>
      <c r="AH251" s="8">
        <f t="shared" si="23"/>
        <v>-1.6103216323928333E-3</v>
      </c>
    </row>
    <row r="252" spans="1:34" ht="15" customHeight="1" x14ac:dyDescent="0.25">
      <c r="A252" s="5">
        <v>252</v>
      </c>
      <c r="B252" s="6" t="s">
        <v>258</v>
      </c>
      <c r="C252" s="7">
        <v>1502305</v>
      </c>
      <c r="D252" s="7">
        <v>1511299</v>
      </c>
      <c r="E252" s="7">
        <v>1521102</v>
      </c>
      <c r="F252" s="7">
        <v>1528417</v>
      </c>
      <c r="G252" s="7">
        <v>1533932</v>
      </c>
      <c r="H252" s="7">
        <v>1536320</v>
      </c>
      <c r="I252" s="7">
        <v>1540301</v>
      </c>
      <c r="J252" s="7">
        <v>1544818</v>
      </c>
      <c r="K252" s="7">
        <v>1550451</v>
      </c>
      <c r="L252" s="7">
        <v>1559667</v>
      </c>
      <c r="M252" s="7">
        <v>1556615</v>
      </c>
      <c r="N252" s="7">
        <v>1560960</v>
      </c>
      <c r="O252" s="7">
        <v>1566609</v>
      </c>
      <c r="P252" s="7">
        <v>1570796</v>
      </c>
      <c r="Q252" s="7">
        <v>1573813</v>
      </c>
      <c r="R252" s="7">
        <v>1574944</v>
      </c>
      <c r="S252" s="7">
        <v>1574201</v>
      </c>
      <c r="T252" s="7">
        <v>1572750</v>
      </c>
      <c r="U252" s="7">
        <v>1572468</v>
      </c>
      <c r="V252" s="7">
        <v>1574020</v>
      </c>
      <c r="W252" s="7">
        <v>1574549</v>
      </c>
      <c r="X252" s="7">
        <v>1563919</v>
      </c>
      <c r="Y252" s="7">
        <v>1563459</v>
      </c>
      <c r="Z252" s="7">
        <v>1567195</v>
      </c>
      <c r="AA252" s="7">
        <v>1572498</v>
      </c>
      <c r="AB252" s="7">
        <v>1575010</v>
      </c>
      <c r="AC252" s="8">
        <f t="shared" si="18"/>
        <v>4.8395632045423534E-2</v>
      </c>
      <c r="AD252" s="8">
        <f t="shared" si="19"/>
        <v>1.8922290563276878E-3</v>
      </c>
      <c r="AE252" s="8">
        <f t="shared" si="20"/>
        <v>4.1905461665159294E-6</v>
      </c>
      <c r="AF252" s="8">
        <f t="shared" si="21"/>
        <v>5.8549593621393115E-5</v>
      </c>
      <c r="AG252" s="8">
        <f t="shared" si="22"/>
        <v>2.4566616966319454E-3</v>
      </c>
      <c r="AH252" s="8">
        <f t="shared" si="23"/>
        <v>1.5974583115527016E-3</v>
      </c>
    </row>
    <row r="253" spans="1:34" ht="15" customHeight="1" x14ac:dyDescent="0.25">
      <c r="A253" s="5">
        <v>253</v>
      </c>
      <c r="B253" s="9" t="s">
        <v>259</v>
      </c>
      <c r="C253" s="10">
        <v>128797</v>
      </c>
      <c r="D253" s="10">
        <v>128009</v>
      </c>
      <c r="E253" s="10">
        <v>128068</v>
      </c>
      <c r="F253" s="10">
        <v>127826</v>
      </c>
      <c r="G253" s="10">
        <v>127459</v>
      </c>
      <c r="H253" s="10">
        <v>126946</v>
      </c>
      <c r="I253" s="10">
        <v>126398</v>
      </c>
      <c r="J253" s="10">
        <v>126039</v>
      </c>
      <c r="K253" s="10">
        <v>125081</v>
      </c>
      <c r="L253" s="10">
        <v>124490</v>
      </c>
      <c r="M253" s="10">
        <v>124253</v>
      </c>
      <c r="N253" s="10">
        <v>123634</v>
      </c>
      <c r="O253" s="10">
        <v>123516</v>
      </c>
      <c r="P253" s="10">
        <v>123597</v>
      </c>
      <c r="Q253" s="10">
        <v>123674</v>
      </c>
      <c r="R253" s="10">
        <v>123751</v>
      </c>
      <c r="S253" s="10">
        <v>123742</v>
      </c>
      <c r="T253" s="10">
        <v>123306</v>
      </c>
      <c r="U253" s="10">
        <v>124309</v>
      </c>
      <c r="V253" s="10">
        <v>124962</v>
      </c>
      <c r="W253" s="10">
        <v>124969</v>
      </c>
      <c r="X253" s="10">
        <v>125297</v>
      </c>
      <c r="Y253" s="10">
        <v>125076</v>
      </c>
      <c r="Z253" s="10">
        <v>124863</v>
      </c>
      <c r="AA253" s="10">
        <v>124957</v>
      </c>
      <c r="AB253" s="10">
        <v>124893</v>
      </c>
      <c r="AC253" s="8">
        <f t="shared" si="18"/>
        <v>-3.0311265013936661E-2</v>
      </c>
      <c r="AD253" s="8">
        <f t="shared" si="19"/>
        <v>-1.2304484067552357E-3</v>
      </c>
      <c r="AE253" s="8">
        <f t="shared" si="20"/>
        <v>9.1901088203871772E-4</v>
      </c>
      <c r="AF253" s="8">
        <f t="shared" si="21"/>
        <v>-1.2165976287537017E-4</v>
      </c>
      <c r="AG253" s="8">
        <f t="shared" si="22"/>
        <v>-4.8794152449360695E-4</v>
      </c>
      <c r="AH253" s="8">
        <f t="shared" si="23"/>
        <v>-5.1217618860888148E-4</v>
      </c>
    </row>
    <row r="254" spans="1:34" ht="15" customHeight="1" x14ac:dyDescent="0.25">
      <c r="A254" s="5">
        <v>254</v>
      </c>
      <c r="B254" s="6" t="s">
        <v>260</v>
      </c>
      <c r="C254" s="7">
        <v>193260</v>
      </c>
      <c r="D254" s="7">
        <v>193798</v>
      </c>
      <c r="E254" s="7">
        <v>194704</v>
      </c>
      <c r="F254" s="7">
        <v>195573</v>
      </c>
      <c r="G254" s="7">
        <v>196067</v>
      </c>
      <c r="H254" s="7">
        <v>196698</v>
      </c>
      <c r="I254" s="7">
        <v>198008</v>
      </c>
      <c r="J254" s="7">
        <v>199027</v>
      </c>
      <c r="K254" s="7">
        <v>200231</v>
      </c>
      <c r="L254" s="7">
        <v>200653</v>
      </c>
      <c r="M254" s="7">
        <v>205563</v>
      </c>
      <c r="N254" s="7">
        <v>205276</v>
      </c>
      <c r="O254" s="7">
        <v>205083</v>
      </c>
      <c r="P254" s="7">
        <v>204593</v>
      </c>
      <c r="Q254" s="7">
        <v>204608</v>
      </c>
      <c r="R254" s="7">
        <v>203986</v>
      </c>
      <c r="S254" s="7">
        <v>203194</v>
      </c>
      <c r="T254" s="7">
        <v>202307</v>
      </c>
      <c r="U254" s="7">
        <v>201418</v>
      </c>
      <c r="V254" s="7">
        <v>200670</v>
      </c>
      <c r="W254" s="7">
        <v>199679</v>
      </c>
      <c r="X254" s="7">
        <v>199224</v>
      </c>
      <c r="Y254" s="7">
        <v>199399</v>
      </c>
      <c r="Z254" s="7">
        <v>200022</v>
      </c>
      <c r="AA254" s="7">
        <v>201000</v>
      </c>
      <c r="AB254" s="7">
        <v>201392</v>
      </c>
      <c r="AC254" s="8">
        <f t="shared" si="18"/>
        <v>4.2078029597433508E-2</v>
      </c>
      <c r="AD254" s="8">
        <f t="shared" si="19"/>
        <v>1.6500328076389792E-3</v>
      </c>
      <c r="AE254" s="8">
        <f t="shared" si="20"/>
        <v>-1.2789920405215094E-3</v>
      </c>
      <c r="AF254" s="8">
        <f t="shared" si="21"/>
        <v>1.7098962870460976E-3</v>
      </c>
      <c r="AG254" s="8">
        <f t="shared" si="22"/>
        <v>3.3206395082223672E-3</v>
      </c>
      <c r="AH254" s="8">
        <f t="shared" si="23"/>
        <v>1.9502487562189055E-3</v>
      </c>
    </row>
    <row r="255" spans="1:34" ht="15" customHeight="1" x14ac:dyDescent="0.25">
      <c r="A255" s="5">
        <v>255</v>
      </c>
      <c r="B255" s="9" t="s">
        <v>261</v>
      </c>
      <c r="C255" s="10">
        <v>103313</v>
      </c>
      <c r="D255" s="10">
        <v>102914</v>
      </c>
      <c r="E255" s="10">
        <v>102815</v>
      </c>
      <c r="F255" s="10">
        <v>102698</v>
      </c>
      <c r="G255" s="10">
        <v>102657</v>
      </c>
      <c r="H255" s="10">
        <v>102602</v>
      </c>
      <c r="I255" s="10">
        <v>102854</v>
      </c>
      <c r="J255" s="10">
        <v>103216</v>
      </c>
      <c r="K255" s="10">
        <v>103435</v>
      </c>
      <c r="L255" s="10">
        <v>103645</v>
      </c>
      <c r="M255" s="10">
        <v>104464</v>
      </c>
      <c r="N255" s="10">
        <v>104475</v>
      </c>
      <c r="O255" s="10">
        <v>104486</v>
      </c>
      <c r="P255" s="10">
        <v>104201</v>
      </c>
      <c r="Q255" s="10">
        <v>103822</v>
      </c>
      <c r="R255" s="10">
        <v>103533</v>
      </c>
      <c r="S255" s="10">
        <v>103527</v>
      </c>
      <c r="T255" s="10">
        <v>103767</v>
      </c>
      <c r="U255" s="10">
        <v>103553</v>
      </c>
      <c r="V255" s="10">
        <v>103342</v>
      </c>
      <c r="W255" s="10">
        <v>103441</v>
      </c>
      <c r="X255" s="10">
        <v>102924</v>
      </c>
      <c r="Y255" s="10">
        <v>102842</v>
      </c>
      <c r="Z255" s="10">
        <v>103227</v>
      </c>
      <c r="AA255" s="10">
        <v>103475</v>
      </c>
      <c r="AB255" s="10">
        <v>103886</v>
      </c>
      <c r="AC255" s="8">
        <f t="shared" si="18"/>
        <v>5.546252649714944E-3</v>
      </c>
      <c r="AD255" s="8">
        <f t="shared" si="19"/>
        <v>2.2126162771374247E-4</v>
      </c>
      <c r="AE255" s="8">
        <f t="shared" si="20"/>
        <v>3.4043209515011164E-4</v>
      </c>
      <c r="AF255" s="8">
        <f t="shared" si="21"/>
        <v>8.5891710266516874E-4</v>
      </c>
      <c r="AG255" s="8">
        <f t="shared" si="22"/>
        <v>3.372445335610097E-3</v>
      </c>
      <c r="AH255" s="8">
        <f t="shared" si="23"/>
        <v>3.971973906740759E-3</v>
      </c>
    </row>
    <row r="256" spans="1:34" ht="15" customHeight="1" x14ac:dyDescent="0.25">
      <c r="A256" s="5">
        <v>256</v>
      </c>
      <c r="B256" s="9" t="s">
        <v>262</v>
      </c>
      <c r="C256" s="10">
        <v>695971</v>
      </c>
      <c r="D256" s="10">
        <v>698288</v>
      </c>
      <c r="E256" s="10">
        <v>699606</v>
      </c>
      <c r="F256" s="10">
        <v>700286</v>
      </c>
      <c r="G256" s="10">
        <v>700587</v>
      </c>
      <c r="H256" s="10">
        <v>700649</v>
      </c>
      <c r="I256" s="10">
        <v>700013</v>
      </c>
      <c r="J256" s="10">
        <v>700559</v>
      </c>
      <c r="K256" s="10">
        <v>699954</v>
      </c>
      <c r="L256" s="10">
        <v>699935</v>
      </c>
      <c r="M256" s="10">
        <v>703057</v>
      </c>
      <c r="N256" s="10">
        <v>703260</v>
      </c>
      <c r="O256" s="10">
        <v>702223</v>
      </c>
      <c r="P256" s="10">
        <v>703776</v>
      </c>
      <c r="Q256" s="10">
        <v>705090</v>
      </c>
      <c r="R256" s="10">
        <v>704604</v>
      </c>
      <c r="S256" s="10">
        <v>703787</v>
      </c>
      <c r="T256" s="10">
        <v>704133</v>
      </c>
      <c r="U256" s="10">
        <v>703815</v>
      </c>
      <c r="V256" s="10">
        <v>703235</v>
      </c>
      <c r="W256" s="10">
        <v>701686</v>
      </c>
      <c r="X256" s="10">
        <v>696259</v>
      </c>
      <c r="Y256" s="10">
        <v>697697</v>
      </c>
      <c r="Z256" s="10">
        <v>698608</v>
      </c>
      <c r="AA256" s="10">
        <v>700152</v>
      </c>
      <c r="AB256" s="10">
        <v>701780</v>
      </c>
      <c r="AC256" s="8">
        <f t="shared" si="18"/>
        <v>8.3466121433220641E-3</v>
      </c>
      <c r="AD256" s="8">
        <f t="shared" si="19"/>
        <v>3.3253414905565215E-4</v>
      </c>
      <c r="AE256" s="8">
        <f t="shared" si="20"/>
        <v>-4.0151719793191099E-4</v>
      </c>
      <c r="AF256" s="8">
        <f t="shared" si="21"/>
        <v>2.6791175367302245E-5</v>
      </c>
      <c r="AG256" s="8">
        <f t="shared" si="22"/>
        <v>1.9469106080838294E-3</v>
      </c>
      <c r="AH256" s="8">
        <f t="shared" si="23"/>
        <v>2.3252093831053829E-3</v>
      </c>
    </row>
    <row r="257" spans="1:34" ht="15" customHeight="1" x14ac:dyDescent="0.25">
      <c r="A257" s="5">
        <v>257</v>
      </c>
      <c r="B257" s="9" t="s">
        <v>263</v>
      </c>
      <c r="C257" s="10">
        <v>111342</v>
      </c>
      <c r="D257" s="10">
        <v>111019</v>
      </c>
      <c r="E257" s="10">
        <v>110860</v>
      </c>
      <c r="F257" s="10">
        <v>111378</v>
      </c>
      <c r="G257" s="10">
        <v>111615</v>
      </c>
      <c r="H257" s="10">
        <v>112081</v>
      </c>
      <c r="I257" s="10">
        <v>112453</v>
      </c>
      <c r="J257" s="10">
        <v>112808</v>
      </c>
      <c r="K257" s="10">
        <v>113422</v>
      </c>
      <c r="L257" s="10">
        <v>114081</v>
      </c>
      <c r="M257" s="10">
        <v>118488</v>
      </c>
      <c r="N257" s="10">
        <v>118109</v>
      </c>
      <c r="O257" s="10">
        <v>117843</v>
      </c>
      <c r="P257" s="10">
        <v>117417</v>
      </c>
      <c r="Q257" s="10">
        <v>117154</v>
      </c>
      <c r="R257" s="10">
        <v>116986</v>
      </c>
      <c r="S257" s="10">
        <v>116746</v>
      </c>
      <c r="T257" s="10">
        <v>116730</v>
      </c>
      <c r="U257" s="10">
        <v>116556</v>
      </c>
      <c r="V257" s="10">
        <v>116601</v>
      </c>
      <c r="W257" s="10">
        <v>116238</v>
      </c>
      <c r="X257" s="10">
        <v>115640</v>
      </c>
      <c r="Y257" s="10">
        <v>115738</v>
      </c>
      <c r="Z257" s="10">
        <v>116341</v>
      </c>
      <c r="AA257" s="10">
        <v>116303</v>
      </c>
      <c r="AB257" s="10">
        <v>115834</v>
      </c>
      <c r="AC257" s="8">
        <f t="shared" si="18"/>
        <v>4.0344164825492627E-2</v>
      </c>
      <c r="AD257" s="8">
        <f t="shared" si="19"/>
        <v>1.5833155676214794E-3</v>
      </c>
      <c r="AE257" s="8">
        <f t="shared" si="20"/>
        <v>-9.8912427403385905E-4</v>
      </c>
      <c r="AF257" s="8">
        <f t="shared" si="21"/>
        <v>-6.960939375274533E-4</v>
      </c>
      <c r="AG257" s="8">
        <f t="shared" si="22"/>
        <v>2.7641013759782673E-4</v>
      </c>
      <c r="AH257" s="8">
        <f t="shared" si="23"/>
        <v>-4.0325700970740225E-3</v>
      </c>
    </row>
    <row r="258" spans="1:34" ht="15" customHeight="1" x14ac:dyDescent="0.25">
      <c r="A258" s="5">
        <v>258</v>
      </c>
      <c r="B258" s="6" t="s">
        <v>264</v>
      </c>
      <c r="C258" s="7">
        <v>2701634</v>
      </c>
      <c r="D258" s="7">
        <v>2719279</v>
      </c>
      <c r="E258" s="7">
        <v>2733818</v>
      </c>
      <c r="F258" s="7">
        <v>2743862</v>
      </c>
      <c r="G258" s="7">
        <v>2759153</v>
      </c>
      <c r="H258" s="7">
        <v>2773155</v>
      </c>
      <c r="I258" s="7">
        <v>2791682</v>
      </c>
      <c r="J258" s="7">
        <v>2806368</v>
      </c>
      <c r="K258" s="7">
        <v>2818688</v>
      </c>
      <c r="L258" s="7">
        <v>2828990</v>
      </c>
      <c r="M258" s="7">
        <v>2790435</v>
      </c>
      <c r="N258" s="7">
        <v>2797195</v>
      </c>
      <c r="O258" s="7">
        <v>2800312</v>
      </c>
      <c r="P258" s="7">
        <v>2804650</v>
      </c>
      <c r="Q258" s="7">
        <v>2810147</v>
      </c>
      <c r="R258" s="7">
        <v>2815810</v>
      </c>
      <c r="S258" s="7">
        <v>2815582</v>
      </c>
      <c r="T258" s="7">
        <v>2817269</v>
      </c>
      <c r="U258" s="7">
        <v>2816807</v>
      </c>
      <c r="V258" s="7">
        <v>2817956</v>
      </c>
      <c r="W258" s="7">
        <v>2819811</v>
      </c>
      <c r="X258" s="7">
        <v>2814042</v>
      </c>
      <c r="Y258" s="7">
        <v>2803083</v>
      </c>
      <c r="Z258" s="7">
        <v>2804698</v>
      </c>
      <c r="AA258" s="7">
        <v>2811394</v>
      </c>
      <c r="AB258" s="7">
        <v>2814421</v>
      </c>
      <c r="AC258" s="8">
        <f t="shared" ref="AC258:AC321" si="24">IF(C258="","",IF(C258=0,"",(AB258-C258)/C258))</f>
        <v>4.1747697874693609E-2</v>
      </c>
      <c r="AD258" s="8">
        <f t="shared" ref="AD258:AD321" si="25">IF(C258="","",IF(C258=0,"",(AB258/C258)^(1/25)-1))</f>
        <v>1.6373302219556685E-3</v>
      </c>
      <c r="AE258" s="8">
        <f t="shared" ref="AE258:AE321" si="26">IF(R258="","",IF(R258=0,"",(AB258/R258)^(1/10)-1))</f>
        <v>-4.9339565696970844E-5</v>
      </c>
      <c r="AF258" s="8">
        <f t="shared" ref="AF258:AF321" si="27">IF(W258="","",IF(W258=0,"",(AB258/W258)^(1/5)-1))</f>
        <v>-3.8258776026212082E-4</v>
      </c>
      <c r="AG258" s="8">
        <f t="shared" ref="AG258:AG321" si="28">IF(Y258="","",IF(Y258=0,"",(AB258/Y258)^(1/3)-1))</f>
        <v>1.3464635772268974E-3</v>
      </c>
      <c r="AH258" s="8">
        <f t="shared" ref="AH258:AH321" si="29">IF(AA258="","",IF(AA258=0,"",(AB258-AA258)/AA258))</f>
        <v>1.0766900690547109E-3</v>
      </c>
    </row>
    <row r="259" spans="1:34" ht="15" customHeight="1" x14ac:dyDescent="0.25">
      <c r="A259" s="5">
        <v>259</v>
      </c>
      <c r="B259" s="9" t="s">
        <v>265</v>
      </c>
      <c r="C259" s="10">
        <v>247878</v>
      </c>
      <c r="D259" s="10">
        <v>251499</v>
      </c>
      <c r="E259" s="10">
        <v>252932</v>
      </c>
      <c r="F259" s="10">
        <v>254240</v>
      </c>
      <c r="G259" s="10">
        <v>256095</v>
      </c>
      <c r="H259" s="10">
        <v>257567</v>
      </c>
      <c r="I259" s="10">
        <v>259366</v>
      </c>
      <c r="J259" s="10">
        <v>261706</v>
      </c>
      <c r="K259" s="10">
        <v>265134</v>
      </c>
      <c r="L259" s="10">
        <v>266971</v>
      </c>
      <c r="M259" s="10">
        <v>269796</v>
      </c>
      <c r="N259" s="10">
        <v>271038</v>
      </c>
      <c r="O259" s="10">
        <v>274141</v>
      </c>
      <c r="P259" s="10">
        <v>275666</v>
      </c>
      <c r="Q259" s="10">
        <v>278210</v>
      </c>
      <c r="R259" s="10">
        <v>280062</v>
      </c>
      <c r="S259" s="10">
        <v>281794</v>
      </c>
      <c r="T259" s="10">
        <v>282368</v>
      </c>
      <c r="U259" s="10">
        <v>283130</v>
      </c>
      <c r="V259" s="10">
        <v>282594</v>
      </c>
      <c r="W259" s="10">
        <v>282257</v>
      </c>
      <c r="X259" s="10">
        <v>279839</v>
      </c>
      <c r="Y259" s="10">
        <v>282747</v>
      </c>
      <c r="Z259" s="10">
        <v>282225</v>
      </c>
      <c r="AA259" s="10">
        <v>282153</v>
      </c>
      <c r="AB259" s="10">
        <v>282367</v>
      </c>
      <c r="AC259" s="8">
        <f t="shared" si="24"/>
        <v>0.13913699481196395</v>
      </c>
      <c r="AD259" s="8">
        <f t="shared" si="25"/>
        <v>5.2244381743713486E-3</v>
      </c>
      <c r="AE259" s="8">
        <f t="shared" si="26"/>
        <v>8.1999961979994929E-4</v>
      </c>
      <c r="AF259" s="8">
        <f t="shared" si="27"/>
        <v>7.7931003670705934E-5</v>
      </c>
      <c r="AG259" s="8">
        <f t="shared" si="28"/>
        <v>-4.4818673213986582E-4</v>
      </c>
      <c r="AH259" s="8">
        <f t="shared" si="29"/>
        <v>7.5845374672606702E-4</v>
      </c>
    </row>
    <row r="260" spans="1:34" ht="15" customHeight="1" x14ac:dyDescent="0.25">
      <c r="A260" s="5">
        <v>260</v>
      </c>
      <c r="B260" s="6" t="s">
        <v>266</v>
      </c>
      <c r="C260" s="7">
        <v>52551</v>
      </c>
      <c r="D260" s="7">
        <v>53426</v>
      </c>
      <c r="E260" s="7">
        <v>54424</v>
      </c>
      <c r="F260" s="7">
        <v>55083</v>
      </c>
      <c r="G260" s="7">
        <v>55797</v>
      </c>
      <c r="H260" s="7">
        <v>55731</v>
      </c>
      <c r="I260" s="7">
        <v>55121</v>
      </c>
      <c r="J260" s="7">
        <v>55007</v>
      </c>
      <c r="K260" s="7">
        <v>55274</v>
      </c>
      <c r="L260" s="7">
        <v>55176</v>
      </c>
      <c r="M260" s="7">
        <v>55048</v>
      </c>
      <c r="N260" s="7">
        <v>55015</v>
      </c>
      <c r="O260" s="7">
        <v>54922</v>
      </c>
      <c r="P260" s="7">
        <v>54600</v>
      </c>
      <c r="Q260" s="7">
        <v>55229</v>
      </c>
      <c r="R260" s="7">
        <v>55532</v>
      </c>
      <c r="S260" s="7">
        <v>55967</v>
      </c>
      <c r="T260" s="7">
        <v>56590</v>
      </c>
      <c r="U260" s="7">
        <v>57456</v>
      </c>
      <c r="V260" s="7">
        <v>58326</v>
      </c>
      <c r="W260" s="7">
        <v>58688</v>
      </c>
      <c r="X260" s="7">
        <v>58835</v>
      </c>
      <c r="Y260" s="7">
        <v>58223</v>
      </c>
      <c r="Z260" s="7">
        <v>58367</v>
      </c>
      <c r="AA260" s="7">
        <v>58300</v>
      </c>
      <c r="AB260" s="7">
        <v>58571</v>
      </c>
      <c r="AC260" s="8">
        <f t="shared" si="24"/>
        <v>0.11455538429335313</v>
      </c>
      <c r="AD260" s="8">
        <f t="shared" si="25"/>
        <v>4.3476463866702897E-3</v>
      </c>
      <c r="AE260" s="8">
        <f t="shared" si="26"/>
        <v>5.3422454110065853E-3</v>
      </c>
      <c r="AF260" s="8">
        <f t="shared" si="27"/>
        <v>-3.9903698173759938E-4</v>
      </c>
      <c r="AG260" s="8">
        <f t="shared" si="28"/>
        <v>1.9883835075442668E-3</v>
      </c>
      <c r="AH260" s="8">
        <f t="shared" si="29"/>
        <v>4.648370497427101E-3</v>
      </c>
    </row>
    <row r="261" spans="1:34" ht="15" customHeight="1" x14ac:dyDescent="0.25">
      <c r="A261" s="5">
        <v>261</v>
      </c>
      <c r="B261" s="9" t="s">
        <v>267</v>
      </c>
      <c r="C261" s="10">
        <v>134787</v>
      </c>
      <c r="D261" s="10">
        <v>133723</v>
      </c>
      <c r="E261" s="10">
        <v>133101</v>
      </c>
      <c r="F261" s="10">
        <v>132672</v>
      </c>
      <c r="G261" s="10">
        <v>132052</v>
      </c>
      <c r="H261" s="10">
        <v>131268</v>
      </c>
      <c r="I261" s="10">
        <v>130494</v>
      </c>
      <c r="J261" s="10">
        <v>130219</v>
      </c>
      <c r="K261" s="10">
        <v>129571</v>
      </c>
      <c r="L261" s="10">
        <v>129288</v>
      </c>
      <c r="M261" s="10">
        <v>131423</v>
      </c>
      <c r="N261" s="10">
        <v>131092</v>
      </c>
      <c r="O261" s="10">
        <v>131271</v>
      </c>
      <c r="P261" s="10">
        <v>130914</v>
      </c>
      <c r="Q261" s="10">
        <v>130722</v>
      </c>
      <c r="R261" s="10">
        <v>130165</v>
      </c>
      <c r="S261" s="10">
        <v>129821</v>
      </c>
      <c r="T261" s="10">
        <v>129578</v>
      </c>
      <c r="U261" s="10">
        <v>129628</v>
      </c>
      <c r="V261" s="10">
        <v>129121</v>
      </c>
      <c r="W261" s="10">
        <v>129816</v>
      </c>
      <c r="X261" s="10">
        <v>130225</v>
      </c>
      <c r="Y261" s="10">
        <v>129592</v>
      </c>
      <c r="Z261" s="10">
        <v>129026</v>
      </c>
      <c r="AA261" s="10">
        <v>129049</v>
      </c>
      <c r="AB261" s="10">
        <v>128224</v>
      </c>
      <c r="AC261" s="8">
        <f t="shared" si="24"/>
        <v>-4.8691639401425957E-2</v>
      </c>
      <c r="AD261" s="8">
        <f t="shared" si="25"/>
        <v>-1.9946887671101754E-3</v>
      </c>
      <c r="AE261" s="8">
        <f t="shared" si="26"/>
        <v>-1.5012861386584087E-3</v>
      </c>
      <c r="AF261" s="8">
        <f t="shared" si="27"/>
        <v>-2.4648230794913628E-3</v>
      </c>
      <c r="AG261" s="8">
        <f t="shared" si="28"/>
        <v>-3.5311903525699906E-3</v>
      </c>
      <c r="AH261" s="8">
        <f t="shared" si="29"/>
        <v>-6.3929205185627161E-3</v>
      </c>
    </row>
    <row r="262" spans="1:34" ht="15" customHeight="1" x14ac:dyDescent="0.25">
      <c r="A262" s="5">
        <v>262</v>
      </c>
      <c r="B262" s="9" t="s">
        <v>268</v>
      </c>
      <c r="C262" s="10">
        <v>406966</v>
      </c>
      <c r="D262" s="10">
        <v>407339</v>
      </c>
      <c r="E262" s="10">
        <v>407872</v>
      </c>
      <c r="F262" s="10">
        <v>408421</v>
      </c>
      <c r="G262" s="10">
        <v>408520</v>
      </c>
      <c r="H262" s="10">
        <v>407753</v>
      </c>
      <c r="I262" s="10">
        <v>407966</v>
      </c>
      <c r="J262" s="10">
        <v>408592</v>
      </c>
      <c r="K262" s="10">
        <v>408782</v>
      </c>
      <c r="L262" s="10">
        <v>408005</v>
      </c>
      <c r="M262" s="10">
        <v>404319</v>
      </c>
      <c r="N262" s="10">
        <v>403903</v>
      </c>
      <c r="O262" s="10">
        <v>404472</v>
      </c>
      <c r="P262" s="10">
        <v>404877</v>
      </c>
      <c r="Q262" s="10">
        <v>405652</v>
      </c>
      <c r="R262" s="10">
        <v>404874</v>
      </c>
      <c r="S262" s="10">
        <v>403977</v>
      </c>
      <c r="T262" s="10">
        <v>402690</v>
      </c>
      <c r="U262" s="10">
        <v>402232</v>
      </c>
      <c r="V262" s="10">
        <v>401841</v>
      </c>
      <c r="W262" s="10">
        <v>401237</v>
      </c>
      <c r="X262" s="10">
        <v>400315</v>
      </c>
      <c r="Y262" s="10">
        <v>399242</v>
      </c>
      <c r="Z262" s="10">
        <v>399266</v>
      </c>
      <c r="AA262" s="10">
        <v>399807</v>
      </c>
      <c r="AB262" s="10">
        <v>400246</v>
      </c>
      <c r="AC262" s="8">
        <f t="shared" si="24"/>
        <v>-1.6512435928308509E-2</v>
      </c>
      <c r="AD262" s="8">
        <f t="shared" si="25"/>
        <v>-6.657896954783693E-4</v>
      </c>
      <c r="AE262" s="8">
        <f t="shared" si="26"/>
        <v>-1.1489943516587164E-3</v>
      </c>
      <c r="AF262" s="8">
        <f t="shared" si="27"/>
        <v>-4.9446113228179822E-4</v>
      </c>
      <c r="AG262" s="8">
        <f t="shared" si="28"/>
        <v>8.3755346853586765E-4</v>
      </c>
      <c r="AH262" s="8">
        <f t="shared" si="29"/>
        <v>1.0980297993782001E-3</v>
      </c>
    </row>
    <row r="263" spans="1:34" ht="15" customHeight="1" x14ac:dyDescent="0.25">
      <c r="A263" s="5">
        <v>263</v>
      </c>
      <c r="B263" s="6" t="s">
        <v>269</v>
      </c>
      <c r="C263" s="7">
        <v>97331</v>
      </c>
      <c r="D263" s="7">
        <v>96436</v>
      </c>
      <c r="E263" s="7">
        <v>96093</v>
      </c>
      <c r="F263" s="7">
        <v>96132</v>
      </c>
      <c r="G263" s="7">
        <v>97840</v>
      </c>
      <c r="H263" s="7">
        <v>97298</v>
      </c>
      <c r="I263" s="7">
        <v>97796</v>
      </c>
      <c r="J263" s="7">
        <v>96789</v>
      </c>
      <c r="K263" s="7">
        <v>97261</v>
      </c>
      <c r="L263" s="7">
        <v>97190</v>
      </c>
      <c r="M263" s="7">
        <v>98729</v>
      </c>
      <c r="N263" s="7">
        <v>98674</v>
      </c>
      <c r="O263" s="7">
        <v>100036</v>
      </c>
      <c r="P263" s="7">
        <v>102094</v>
      </c>
      <c r="Q263" s="7">
        <v>103002</v>
      </c>
      <c r="R263" s="7">
        <v>103975</v>
      </c>
      <c r="S263" s="7">
        <v>104749</v>
      </c>
      <c r="T263" s="7">
        <v>105132</v>
      </c>
      <c r="U263" s="7">
        <v>105195</v>
      </c>
      <c r="V263" s="7">
        <v>104540</v>
      </c>
      <c r="W263" s="7">
        <v>104241</v>
      </c>
      <c r="X263" s="7">
        <v>103283</v>
      </c>
      <c r="Y263" s="7">
        <v>102829</v>
      </c>
      <c r="Z263" s="7">
        <v>103529</v>
      </c>
      <c r="AA263" s="7">
        <v>104316</v>
      </c>
      <c r="AB263" s="7">
        <v>105046</v>
      </c>
      <c r="AC263" s="8">
        <f t="shared" si="24"/>
        <v>7.9265598832848727E-2</v>
      </c>
      <c r="AD263" s="8">
        <f t="shared" si="25"/>
        <v>3.0558920975389814E-3</v>
      </c>
      <c r="AE263" s="8">
        <f t="shared" si="26"/>
        <v>1.0253116560752229E-3</v>
      </c>
      <c r="AF263" s="8">
        <f t="shared" si="27"/>
        <v>1.5397488864921094E-3</v>
      </c>
      <c r="AG263" s="8">
        <f t="shared" si="28"/>
        <v>7.1356499697585729E-3</v>
      </c>
      <c r="AH263" s="8">
        <f t="shared" si="29"/>
        <v>6.9979677134859464E-3</v>
      </c>
    </row>
    <row r="264" spans="1:34" ht="15" customHeight="1" x14ac:dyDescent="0.25">
      <c r="A264" s="5">
        <v>264</v>
      </c>
      <c r="B264" s="6" t="s">
        <v>270</v>
      </c>
      <c r="C264" s="7">
        <v>96662</v>
      </c>
      <c r="D264" s="7">
        <v>97575</v>
      </c>
      <c r="E264" s="7">
        <v>98393</v>
      </c>
      <c r="F264" s="7">
        <v>99203</v>
      </c>
      <c r="G264" s="7">
        <v>99747</v>
      </c>
      <c r="H264" s="7">
        <v>99698</v>
      </c>
      <c r="I264" s="7">
        <v>99997</v>
      </c>
      <c r="J264" s="7">
        <v>100413</v>
      </c>
      <c r="K264" s="7">
        <v>101027</v>
      </c>
      <c r="L264" s="7">
        <v>101779</v>
      </c>
      <c r="M264" s="7">
        <v>101852</v>
      </c>
      <c r="N264" s="7">
        <v>102410</v>
      </c>
      <c r="O264" s="7">
        <v>103790</v>
      </c>
      <c r="P264" s="7">
        <v>105097</v>
      </c>
      <c r="Q264" s="7">
        <v>105399</v>
      </c>
      <c r="R264" s="7">
        <v>105495</v>
      </c>
      <c r="S264" s="7">
        <v>105790</v>
      </c>
      <c r="T264" s="7">
        <v>105919</v>
      </c>
      <c r="U264" s="7">
        <v>106009</v>
      </c>
      <c r="V264" s="7">
        <v>106038</v>
      </c>
      <c r="W264" s="7">
        <v>105508</v>
      </c>
      <c r="X264" s="7">
        <v>102567</v>
      </c>
      <c r="Y264" s="7">
        <v>104177</v>
      </c>
      <c r="Z264" s="7">
        <v>104453</v>
      </c>
      <c r="AA264" s="7">
        <v>104394</v>
      </c>
      <c r="AB264" s="7">
        <v>104047</v>
      </c>
      <c r="AC264" s="8">
        <f t="shared" si="24"/>
        <v>7.6400240011586767E-2</v>
      </c>
      <c r="AD264" s="8">
        <f t="shared" si="25"/>
        <v>2.9492349754085545E-3</v>
      </c>
      <c r="AE264" s="8">
        <f t="shared" si="26"/>
        <v>-1.3811291916184798E-3</v>
      </c>
      <c r="AF264" s="8">
        <f t="shared" si="27"/>
        <v>-2.7849267353311502E-3</v>
      </c>
      <c r="AG264" s="8">
        <f t="shared" si="28"/>
        <v>-4.1613187861377909E-4</v>
      </c>
      <c r="AH264" s="8">
        <f t="shared" si="29"/>
        <v>-3.323945820641033E-3</v>
      </c>
    </row>
    <row r="265" spans="1:34" ht="15" customHeight="1" x14ac:dyDescent="0.25">
      <c r="A265" s="5">
        <v>265</v>
      </c>
      <c r="B265" s="9" t="s">
        <v>271</v>
      </c>
      <c r="C265" s="10">
        <v>181798</v>
      </c>
      <c r="D265" s="10">
        <v>183797</v>
      </c>
      <c r="E265" s="10">
        <v>186567</v>
      </c>
      <c r="F265" s="10">
        <v>189469</v>
      </c>
      <c r="G265" s="10">
        <v>191697</v>
      </c>
      <c r="H265" s="10">
        <v>194087</v>
      </c>
      <c r="I265" s="10">
        <v>196165</v>
      </c>
      <c r="J265" s="10">
        <v>198346</v>
      </c>
      <c r="K265" s="10">
        <v>200298</v>
      </c>
      <c r="L265" s="10">
        <v>201286</v>
      </c>
      <c r="M265" s="10">
        <v>203395</v>
      </c>
      <c r="N265" s="10">
        <v>204991</v>
      </c>
      <c r="O265" s="10">
        <v>206287</v>
      </c>
      <c r="P265" s="10">
        <v>207816</v>
      </c>
      <c r="Q265" s="10">
        <v>210009</v>
      </c>
      <c r="R265" s="10">
        <v>212399</v>
      </c>
      <c r="S265" s="10">
        <v>215567</v>
      </c>
      <c r="T265" s="10">
        <v>218152</v>
      </c>
      <c r="U265" s="10">
        <v>220893</v>
      </c>
      <c r="V265" s="10">
        <v>222246</v>
      </c>
      <c r="W265" s="10">
        <v>223753</v>
      </c>
      <c r="X265" s="10">
        <v>224649</v>
      </c>
      <c r="Y265" s="10">
        <v>222097</v>
      </c>
      <c r="Z265" s="10">
        <v>221276</v>
      </c>
      <c r="AA265" s="10">
        <v>221347</v>
      </c>
      <c r="AB265" s="10">
        <v>221795</v>
      </c>
      <c r="AC265" s="8">
        <f t="shared" si="24"/>
        <v>0.22000792087921758</v>
      </c>
      <c r="AD265" s="8">
        <f t="shared" si="25"/>
        <v>7.9860134929863325E-3</v>
      </c>
      <c r="AE265" s="8">
        <f t="shared" si="26"/>
        <v>4.3380773905197234E-3</v>
      </c>
      <c r="AF265" s="8">
        <f t="shared" si="27"/>
        <v>-1.7563025036496649E-3</v>
      </c>
      <c r="AG265" s="8">
        <f t="shared" si="28"/>
        <v>-4.5346100522525301E-4</v>
      </c>
      <c r="AH265" s="8">
        <f t="shared" si="29"/>
        <v>2.0239714114038141E-3</v>
      </c>
    </row>
    <row r="266" spans="1:34" ht="15" customHeight="1" x14ac:dyDescent="0.25">
      <c r="A266" s="5">
        <v>266</v>
      </c>
      <c r="B266" s="9" t="s">
        <v>272</v>
      </c>
      <c r="C266" s="10">
        <v>138021</v>
      </c>
      <c r="D266" s="10">
        <v>138052</v>
      </c>
      <c r="E266" s="10">
        <v>138343</v>
      </c>
      <c r="F266" s="10">
        <v>138521</v>
      </c>
      <c r="G266" s="10">
        <v>138882</v>
      </c>
      <c r="H266" s="10">
        <v>138222</v>
      </c>
      <c r="I266" s="10">
        <v>137445</v>
      </c>
      <c r="J266" s="10">
        <v>136689</v>
      </c>
      <c r="K266" s="10">
        <v>136404</v>
      </c>
      <c r="L266" s="10">
        <v>135616</v>
      </c>
      <c r="M266" s="10">
        <v>135968</v>
      </c>
      <c r="N266" s="10">
        <v>135183</v>
      </c>
      <c r="O266" s="10">
        <v>134886</v>
      </c>
      <c r="P266" s="10">
        <v>134971</v>
      </c>
      <c r="Q266" s="10">
        <v>135092</v>
      </c>
      <c r="R266" s="10">
        <v>134683</v>
      </c>
      <c r="S266" s="10">
        <v>134706</v>
      </c>
      <c r="T266" s="10">
        <v>134549</v>
      </c>
      <c r="U266" s="10">
        <v>134338</v>
      </c>
      <c r="V266" s="10">
        <v>134344</v>
      </c>
      <c r="W266" s="10">
        <v>134198</v>
      </c>
      <c r="X266" s="10">
        <v>133907</v>
      </c>
      <c r="Y266" s="10">
        <v>133439</v>
      </c>
      <c r="Z266" s="10">
        <v>133331</v>
      </c>
      <c r="AA266" s="10">
        <v>133611</v>
      </c>
      <c r="AB266" s="10">
        <v>133408</v>
      </c>
      <c r="AC266" s="8">
        <f t="shared" si="24"/>
        <v>-3.3422450206852583E-2</v>
      </c>
      <c r="AD266" s="8">
        <f t="shared" si="25"/>
        <v>-1.3588257908498935E-3</v>
      </c>
      <c r="AE266" s="8">
        <f t="shared" si="26"/>
        <v>-9.5072451166877681E-4</v>
      </c>
      <c r="AF266" s="8">
        <f t="shared" si="27"/>
        <v>-1.1801469978612866E-3</v>
      </c>
      <c r="AG266" s="8">
        <f t="shared" si="28"/>
        <v>-7.7444627401335175E-5</v>
      </c>
      <c r="AH266" s="8">
        <f t="shared" si="29"/>
        <v>-1.5193359828157861E-3</v>
      </c>
    </row>
    <row r="267" spans="1:34" ht="15" customHeight="1" x14ac:dyDescent="0.25">
      <c r="A267" s="5">
        <v>267</v>
      </c>
      <c r="B267" s="9" t="s">
        <v>273</v>
      </c>
      <c r="C267" s="10">
        <v>1169159</v>
      </c>
      <c r="D267" s="10">
        <v>1163528</v>
      </c>
      <c r="E267" s="10">
        <v>1158368</v>
      </c>
      <c r="F267" s="10">
        <v>1154212</v>
      </c>
      <c r="G267" s="10">
        <v>1148714</v>
      </c>
      <c r="H267" s="10">
        <v>1139328</v>
      </c>
      <c r="I267" s="10">
        <v>1130913</v>
      </c>
      <c r="J267" s="10">
        <v>1125965</v>
      </c>
      <c r="K267" s="10">
        <v>1124055</v>
      </c>
      <c r="L267" s="10">
        <v>1123804</v>
      </c>
      <c r="M267" s="10">
        <v>1136629</v>
      </c>
      <c r="N267" s="10">
        <v>1140612</v>
      </c>
      <c r="O267" s="10">
        <v>1143708</v>
      </c>
      <c r="P267" s="10">
        <v>1148118</v>
      </c>
      <c r="Q267" s="10">
        <v>1152233</v>
      </c>
      <c r="R267" s="10">
        <v>1154207</v>
      </c>
      <c r="S267" s="10">
        <v>1155507</v>
      </c>
      <c r="T267" s="10">
        <v>1159239</v>
      </c>
      <c r="U267" s="10">
        <v>1163181</v>
      </c>
      <c r="V267" s="10">
        <v>1165306</v>
      </c>
      <c r="W267" s="10">
        <v>1164609</v>
      </c>
      <c r="X267" s="10">
        <v>1164503</v>
      </c>
      <c r="Y267" s="10">
        <v>1159679</v>
      </c>
      <c r="Z267" s="10">
        <v>1156869</v>
      </c>
      <c r="AA267" s="10">
        <v>1157163</v>
      </c>
      <c r="AB267" s="10">
        <v>1155653</v>
      </c>
      <c r="AC267" s="8">
        <f t="shared" si="24"/>
        <v>-1.1551893283975918E-2</v>
      </c>
      <c r="AD267" s="8">
        <f t="shared" si="25"/>
        <v>-4.6465740325429827E-4</v>
      </c>
      <c r="AE267" s="8">
        <f t="shared" si="26"/>
        <v>1.2521024772271794E-4</v>
      </c>
      <c r="AF267" s="8">
        <f t="shared" si="27"/>
        <v>-1.5427799270887332E-3</v>
      </c>
      <c r="AG267" s="8">
        <f t="shared" si="28"/>
        <v>-1.1585585210256433E-3</v>
      </c>
      <c r="AH267" s="8">
        <f t="shared" si="29"/>
        <v>-1.3049155564082155E-3</v>
      </c>
    </row>
    <row r="268" spans="1:34" ht="15" customHeight="1" x14ac:dyDescent="0.25">
      <c r="A268" s="5">
        <v>268</v>
      </c>
      <c r="B268" s="9" t="s">
        <v>274</v>
      </c>
      <c r="C268" s="10">
        <v>224800</v>
      </c>
      <c r="D268" s="10">
        <v>224906</v>
      </c>
      <c r="E268" s="10">
        <v>225024</v>
      </c>
      <c r="F268" s="10">
        <v>225567</v>
      </c>
      <c r="G268" s="10">
        <v>226331</v>
      </c>
      <c r="H268" s="10">
        <v>227102</v>
      </c>
      <c r="I268" s="10">
        <v>227488</v>
      </c>
      <c r="J268" s="10">
        <v>228615</v>
      </c>
      <c r="K268" s="10">
        <v>229774</v>
      </c>
      <c r="L268" s="10">
        <v>230824</v>
      </c>
      <c r="M268" s="10">
        <v>234315</v>
      </c>
      <c r="N268" s="10">
        <v>234964</v>
      </c>
      <c r="O268" s="10">
        <v>234894</v>
      </c>
      <c r="P268" s="10">
        <v>234550</v>
      </c>
      <c r="Q268" s="10">
        <v>234647</v>
      </c>
      <c r="R268" s="10">
        <v>234663</v>
      </c>
      <c r="S268" s="10">
        <v>234485</v>
      </c>
      <c r="T268" s="10">
        <v>234493</v>
      </c>
      <c r="U268" s="10">
        <v>233864</v>
      </c>
      <c r="V268" s="10">
        <v>233708</v>
      </c>
      <c r="W268" s="10">
        <v>232908</v>
      </c>
      <c r="X268" s="10">
        <v>232884</v>
      </c>
      <c r="Y268" s="10">
        <v>231866</v>
      </c>
      <c r="Z268" s="10">
        <v>232355</v>
      </c>
      <c r="AA268" s="10">
        <v>232778</v>
      </c>
      <c r="AB268" s="10">
        <v>233052</v>
      </c>
      <c r="AC268" s="8">
        <f t="shared" si="24"/>
        <v>3.6708185053380783E-2</v>
      </c>
      <c r="AD268" s="8">
        <f t="shared" si="25"/>
        <v>1.4430596744801072E-3</v>
      </c>
      <c r="AE268" s="8">
        <f t="shared" si="26"/>
        <v>-6.8864654770472988E-4</v>
      </c>
      <c r="AF268" s="8">
        <f t="shared" si="27"/>
        <v>1.236234056882779E-4</v>
      </c>
      <c r="AG268" s="8">
        <f t="shared" si="28"/>
        <v>1.7021089588038496E-3</v>
      </c>
      <c r="AH268" s="8">
        <f t="shared" si="29"/>
        <v>1.1770871817783468E-3</v>
      </c>
    </row>
    <row r="269" spans="1:34" ht="15" customHeight="1" x14ac:dyDescent="0.25">
      <c r="A269" s="5">
        <v>269</v>
      </c>
      <c r="B269" s="9" t="s">
        <v>275</v>
      </c>
      <c r="C269" s="10">
        <v>116717</v>
      </c>
      <c r="D269" s="10">
        <v>117803</v>
      </c>
      <c r="E269" s="10">
        <v>120390</v>
      </c>
      <c r="F269" s="10">
        <v>121545</v>
      </c>
      <c r="G269" s="10">
        <v>123349</v>
      </c>
      <c r="H269" s="10">
        <v>124804</v>
      </c>
      <c r="I269" s="10">
        <v>126029</v>
      </c>
      <c r="J269" s="10">
        <v>127451</v>
      </c>
      <c r="K269" s="10">
        <v>128426</v>
      </c>
      <c r="L269" s="10">
        <v>129849</v>
      </c>
      <c r="M269" s="10">
        <v>134678</v>
      </c>
      <c r="N269" s="10">
        <v>134580</v>
      </c>
      <c r="O269" s="10">
        <v>136692</v>
      </c>
      <c r="P269" s="10">
        <v>137493</v>
      </c>
      <c r="Q269" s="10">
        <v>138597</v>
      </c>
      <c r="R269" s="10">
        <v>140239</v>
      </c>
      <c r="S269" s="10">
        <v>141966</v>
      </c>
      <c r="T269" s="10">
        <v>142873</v>
      </c>
      <c r="U269" s="10">
        <v>144704</v>
      </c>
      <c r="V269" s="10">
        <v>145975</v>
      </c>
      <c r="W269" s="10">
        <v>145182</v>
      </c>
      <c r="X269" s="10">
        <v>142851</v>
      </c>
      <c r="Y269" s="10">
        <v>144078</v>
      </c>
      <c r="Z269" s="10">
        <v>144554</v>
      </c>
      <c r="AA269" s="10">
        <v>144658</v>
      </c>
      <c r="AB269" s="10">
        <v>144368</v>
      </c>
      <c r="AC269" s="8">
        <f t="shared" si="24"/>
        <v>0.23690636325471012</v>
      </c>
      <c r="AD269" s="8">
        <f t="shared" si="25"/>
        <v>8.5408020568171761E-3</v>
      </c>
      <c r="AE269" s="8">
        <f t="shared" si="26"/>
        <v>2.9059626771901215E-3</v>
      </c>
      <c r="AF269" s="8">
        <f t="shared" si="27"/>
        <v>-1.1238744818621305E-3</v>
      </c>
      <c r="AG269" s="8">
        <f t="shared" si="28"/>
        <v>6.7048322609486455E-4</v>
      </c>
      <c r="AH269" s="8">
        <f t="shared" si="29"/>
        <v>-2.0047283938669138E-3</v>
      </c>
    </row>
    <row r="270" spans="1:34" ht="15" customHeight="1" x14ac:dyDescent="0.25">
      <c r="A270" s="5">
        <v>270</v>
      </c>
      <c r="B270" s="9" t="s">
        <v>276</v>
      </c>
      <c r="C270" s="10">
        <v>158735</v>
      </c>
      <c r="D270" s="10">
        <v>159756</v>
      </c>
      <c r="E270" s="10">
        <v>160791</v>
      </c>
      <c r="F270" s="10">
        <v>161824</v>
      </c>
      <c r="G270" s="10">
        <v>161761</v>
      </c>
      <c r="H270" s="10">
        <v>162530</v>
      </c>
      <c r="I270" s="10">
        <v>162783</v>
      </c>
      <c r="J270" s="10">
        <v>162698</v>
      </c>
      <c r="K270" s="10">
        <v>160266</v>
      </c>
      <c r="L270" s="10">
        <v>159828</v>
      </c>
      <c r="M270" s="10">
        <v>160184</v>
      </c>
      <c r="N270" s="10">
        <v>160042</v>
      </c>
      <c r="O270" s="10">
        <v>160666</v>
      </c>
      <c r="P270" s="10">
        <v>160652</v>
      </c>
      <c r="Q270" s="10">
        <v>160744</v>
      </c>
      <c r="R270" s="10">
        <v>160907</v>
      </c>
      <c r="S270" s="10">
        <v>160228</v>
      </c>
      <c r="T270" s="10">
        <v>160838</v>
      </c>
      <c r="U270" s="10">
        <v>161080</v>
      </c>
      <c r="V270" s="10">
        <v>161144</v>
      </c>
      <c r="W270" s="10">
        <v>160215</v>
      </c>
      <c r="X270" s="10">
        <v>160195</v>
      </c>
      <c r="Y270" s="10">
        <v>159780</v>
      </c>
      <c r="Z270" s="10">
        <v>159607</v>
      </c>
      <c r="AA270" s="10">
        <v>159588</v>
      </c>
      <c r="AB270" s="10">
        <v>159552</v>
      </c>
      <c r="AC270" s="8">
        <f t="shared" si="24"/>
        <v>5.1469430182379435E-3</v>
      </c>
      <c r="AD270" s="8">
        <f t="shared" si="25"/>
        <v>2.0537079695759353E-4</v>
      </c>
      <c r="AE270" s="8">
        <f t="shared" si="26"/>
        <v>-8.453095677716238E-4</v>
      </c>
      <c r="AF270" s="8">
        <f t="shared" si="27"/>
        <v>-8.2901124188206055E-4</v>
      </c>
      <c r="AG270" s="8">
        <f t="shared" si="28"/>
        <v>-4.7588045056368156E-4</v>
      </c>
      <c r="AH270" s="8">
        <f t="shared" si="29"/>
        <v>-2.2558087074216106E-4</v>
      </c>
    </row>
    <row r="271" spans="1:34" ht="15" customHeight="1" x14ac:dyDescent="0.25">
      <c r="A271" s="5">
        <v>271</v>
      </c>
      <c r="B271" s="6" t="s">
        <v>277</v>
      </c>
      <c r="C271" s="7">
        <v>1739669</v>
      </c>
      <c r="D271" s="7">
        <v>1745147</v>
      </c>
      <c r="E271" s="7">
        <v>1728245</v>
      </c>
      <c r="F271" s="7">
        <v>1723138</v>
      </c>
      <c r="G271" s="7">
        <v>1724074</v>
      </c>
      <c r="H271" s="7">
        <v>1737313</v>
      </c>
      <c r="I271" s="7">
        <v>1754557</v>
      </c>
      <c r="J271" s="7">
        <v>1778432</v>
      </c>
      <c r="K271" s="7">
        <v>1810646</v>
      </c>
      <c r="L271" s="7">
        <v>1839700</v>
      </c>
      <c r="M271" s="7">
        <v>1842130</v>
      </c>
      <c r="N271" s="7">
        <v>1870913</v>
      </c>
      <c r="O271" s="7">
        <v>1899589</v>
      </c>
      <c r="P271" s="7">
        <v>1930993</v>
      </c>
      <c r="Q271" s="7">
        <v>1959145</v>
      </c>
      <c r="R271" s="7">
        <v>1986324</v>
      </c>
      <c r="S271" s="7">
        <v>2002076</v>
      </c>
      <c r="T271" s="7">
        <v>2009448</v>
      </c>
      <c r="U271" s="7">
        <v>2012751</v>
      </c>
      <c r="V271" s="7">
        <v>2006909</v>
      </c>
      <c r="W271" s="7">
        <v>1995874</v>
      </c>
      <c r="X271" s="7">
        <v>1949222</v>
      </c>
      <c r="Y271" s="7">
        <v>1947825</v>
      </c>
      <c r="Z271" s="7">
        <v>1958644</v>
      </c>
      <c r="AA271" s="7">
        <v>1976995</v>
      </c>
      <c r="AB271" s="7">
        <v>1984473</v>
      </c>
      <c r="AC271" s="8">
        <f t="shared" si="24"/>
        <v>0.14071872292947682</v>
      </c>
      <c r="AD271" s="8">
        <f t="shared" si="25"/>
        <v>5.2802324468348427E-3</v>
      </c>
      <c r="AE271" s="8">
        <f t="shared" si="26"/>
        <v>-9.3226314604955007E-5</v>
      </c>
      <c r="AF271" s="8">
        <f t="shared" si="27"/>
        <v>-1.1450762868379094E-3</v>
      </c>
      <c r="AG271" s="8">
        <f t="shared" si="28"/>
        <v>6.2326835922206225E-3</v>
      </c>
      <c r="AH271" s="8">
        <f t="shared" si="29"/>
        <v>3.7825083017407734E-3</v>
      </c>
    </row>
    <row r="272" spans="1:34" ht="15" customHeight="1" x14ac:dyDescent="0.25">
      <c r="A272" s="5">
        <v>272</v>
      </c>
      <c r="B272" s="6" t="s">
        <v>278</v>
      </c>
      <c r="C272" s="7">
        <v>105812</v>
      </c>
      <c r="D272" s="7">
        <v>105554</v>
      </c>
      <c r="E272" s="7">
        <v>105781</v>
      </c>
      <c r="F272" s="7">
        <v>106395</v>
      </c>
      <c r="G272" s="7">
        <v>106512</v>
      </c>
      <c r="H272" s="7">
        <v>106662</v>
      </c>
      <c r="I272" s="7">
        <v>107669</v>
      </c>
      <c r="J272" s="7">
        <v>108245</v>
      </c>
      <c r="K272" s="7">
        <v>109152</v>
      </c>
      <c r="L272" s="7">
        <v>110119</v>
      </c>
      <c r="M272" s="7">
        <v>113429</v>
      </c>
      <c r="N272" s="7">
        <v>114544</v>
      </c>
      <c r="O272" s="7">
        <v>116117</v>
      </c>
      <c r="P272" s="7">
        <v>117587</v>
      </c>
      <c r="Q272" s="7">
        <v>119330</v>
      </c>
      <c r="R272" s="7">
        <v>120508</v>
      </c>
      <c r="S272" s="7">
        <v>120713</v>
      </c>
      <c r="T272" s="7">
        <v>120621</v>
      </c>
      <c r="U272" s="7">
        <v>121224</v>
      </c>
      <c r="V272" s="7">
        <v>122377</v>
      </c>
      <c r="W272" s="7">
        <v>121691</v>
      </c>
      <c r="X272" s="7">
        <v>120810</v>
      </c>
      <c r="Y272" s="7">
        <v>120517</v>
      </c>
      <c r="Z272" s="7">
        <v>120879</v>
      </c>
      <c r="AA272" s="7">
        <v>121716</v>
      </c>
      <c r="AB272" s="7">
        <v>122065</v>
      </c>
      <c r="AC272" s="8">
        <f t="shared" si="24"/>
        <v>0.15360261596038258</v>
      </c>
      <c r="AD272" s="8">
        <f t="shared" si="25"/>
        <v>5.7319553575017057E-3</v>
      </c>
      <c r="AE272" s="8">
        <f t="shared" si="26"/>
        <v>1.2845792629894159E-3</v>
      </c>
      <c r="AF272" s="8">
        <f t="shared" si="27"/>
        <v>6.1391733433779905E-4</v>
      </c>
      <c r="AG272" s="8">
        <f t="shared" si="28"/>
        <v>4.2633516420476081E-3</v>
      </c>
      <c r="AH272" s="8">
        <f t="shared" si="29"/>
        <v>2.8673305070820599E-3</v>
      </c>
    </row>
    <row r="273" spans="1:34" ht="15" customHeight="1" x14ac:dyDescent="0.25">
      <c r="A273" s="5">
        <v>273</v>
      </c>
      <c r="B273" s="9" t="s">
        <v>279</v>
      </c>
      <c r="C273" s="10">
        <v>163782</v>
      </c>
      <c r="D273" s="10">
        <v>166968</v>
      </c>
      <c r="E273" s="10">
        <v>171141</v>
      </c>
      <c r="F273" s="10">
        <v>174417</v>
      </c>
      <c r="G273" s="10">
        <v>176467</v>
      </c>
      <c r="H273" s="10">
        <v>177537</v>
      </c>
      <c r="I273" s="10">
        <v>178449</v>
      </c>
      <c r="J273" s="10">
        <v>179334</v>
      </c>
      <c r="K273" s="10">
        <v>180515</v>
      </c>
      <c r="L273" s="10">
        <v>181099</v>
      </c>
      <c r="M273" s="10">
        <v>177349</v>
      </c>
      <c r="N273" s="10">
        <v>177972</v>
      </c>
      <c r="O273" s="10">
        <v>178556</v>
      </c>
      <c r="P273" s="10">
        <v>179383</v>
      </c>
      <c r="Q273" s="10">
        <v>180128</v>
      </c>
      <c r="R273" s="10">
        <v>179896</v>
      </c>
      <c r="S273" s="10">
        <v>180391</v>
      </c>
      <c r="T273" s="10">
        <v>181490</v>
      </c>
      <c r="U273" s="10">
        <v>182041</v>
      </c>
      <c r="V273" s="10">
        <v>182308</v>
      </c>
      <c r="W273" s="10">
        <v>182191</v>
      </c>
      <c r="X273" s="10">
        <v>182323</v>
      </c>
      <c r="Y273" s="10">
        <v>180957</v>
      </c>
      <c r="Z273" s="10">
        <v>180695</v>
      </c>
      <c r="AA273" s="10">
        <v>181392</v>
      </c>
      <c r="AB273" s="10">
        <v>181648</v>
      </c>
      <c r="AC273" s="8">
        <f t="shared" si="24"/>
        <v>0.10908402632767948</v>
      </c>
      <c r="AD273" s="8">
        <f t="shared" si="25"/>
        <v>4.149966286174811E-3</v>
      </c>
      <c r="AE273" s="8">
        <f t="shared" si="26"/>
        <v>9.6965403956472684E-4</v>
      </c>
      <c r="AF273" s="8">
        <f t="shared" si="27"/>
        <v>-5.9678963334597324E-4</v>
      </c>
      <c r="AG273" s="8">
        <f t="shared" si="28"/>
        <v>1.2712454954435515E-3</v>
      </c>
      <c r="AH273" s="8">
        <f t="shared" si="29"/>
        <v>1.411308106200935E-3</v>
      </c>
    </row>
    <row r="274" spans="1:34" ht="15" customHeight="1" x14ac:dyDescent="0.25">
      <c r="A274" s="5">
        <v>274</v>
      </c>
      <c r="B274" s="6" t="s">
        <v>280</v>
      </c>
      <c r="C274" s="7">
        <v>321042</v>
      </c>
      <c r="D274" s="7">
        <v>323992</v>
      </c>
      <c r="E274" s="7">
        <v>327080</v>
      </c>
      <c r="F274" s="7">
        <v>331209</v>
      </c>
      <c r="G274" s="7">
        <v>334622</v>
      </c>
      <c r="H274" s="7">
        <v>338877</v>
      </c>
      <c r="I274" s="7">
        <v>344269</v>
      </c>
      <c r="J274" s="7">
        <v>350765</v>
      </c>
      <c r="K274" s="7">
        <v>353381</v>
      </c>
      <c r="L274" s="7">
        <v>353722</v>
      </c>
      <c r="M274" s="7">
        <v>349285</v>
      </c>
      <c r="N274" s="7">
        <v>348301</v>
      </c>
      <c r="O274" s="7">
        <v>346779</v>
      </c>
      <c r="P274" s="7">
        <v>346073</v>
      </c>
      <c r="Q274" s="7">
        <v>344213</v>
      </c>
      <c r="R274" s="7">
        <v>342957</v>
      </c>
      <c r="S274" s="7">
        <v>342288</v>
      </c>
      <c r="T274" s="7">
        <v>341107</v>
      </c>
      <c r="U274" s="7">
        <v>340333</v>
      </c>
      <c r="V274" s="7">
        <v>339531</v>
      </c>
      <c r="W274" s="7">
        <v>338283</v>
      </c>
      <c r="X274" s="7">
        <v>336624</v>
      </c>
      <c r="Y274" s="7">
        <v>334863</v>
      </c>
      <c r="Z274" s="7">
        <v>335084</v>
      </c>
      <c r="AA274" s="7">
        <v>336491</v>
      </c>
      <c r="AB274" s="7">
        <v>337242</v>
      </c>
      <c r="AC274" s="8">
        <f t="shared" si="24"/>
        <v>5.0460687386697067E-2</v>
      </c>
      <c r="AD274" s="8">
        <f t="shared" si="25"/>
        <v>1.9710927679741364E-3</v>
      </c>
      <c r="AE274" s="8">
        <f t="shared" si="26"/>
        <v>-1.6790190022469842E-3</v>
      </c>
      <c r="AF274" s="8">
        <f t="shared" si="27"/>
        <v>-6.162200056681888E-4</v>
      </c>
      <c r="AG274" s="8">
        <f t="shared" si="28"/>
        <v>2.3625466171821596E-3</v>
      </c>
      <c r="AH274" s="8">
        <f t="shared" si="29"/>
        <v>2.231857612833627E-3</v>
      </c>
    </row>
    <row r="275" spans="1:34" ht="15" customHeight="1" x14ac:dyDescent="0.25">
      <c r="A275" s="5">
        <v>275</v>
      </c>
      <c r="B275" s="9" t="s">
        <v>281</v>
      </c>
      <c r="C275" s="10">
        <v>403065</v>
      </c>
      <c r="D275" s="10">
        <v>407065</v>
      </c>
      <c r="E275" s="10">
        <v>409210</v>
      </c>
      <c r="F275" s="10">
        <v>410419</v>
      </c>
      <c r="G275" s="10">
        <v>408867</v>
      </c>
      <c r="H275" s="10">
        <v>405090</v>
      </c>
      <c r="I275" s="10">
        <v>401374</v>
      </c>
      <c r="J275" s="10">
        <v>402116</v>
      </c>
      <c r="K275" s="10">
        <v>405660</v>
      </c>
      <c r="L275" s="10">
        <v>410370</v>
      </c>
      <c r="M275" s="10">
        <v>416536</v>
      </c>
      <c r="N275" s="10">
        <v>421275</v>
      </c>
      <c r="O275" s="10">
        <v>425838</v>
      </c>
      <c r="P275" s="10">
        <v>428497</v>
      </c>
      <c r="Q275" s="10">
        <v>431037</v>
      </c>
      <c r="R275" s="10">
        <v>433948</v>
      </c>
      <c r="S275" s="10">
        <v>437926</v>
      </c>
      <c r="T275" s="10">
        <v>439011</v>
      </c>
      <c r="U275" s="10">
        <v>439285</v>
      </c>
      <c r="V275" s="10">
        <v>440023</v>
      </c>
      <c r="W275" s="10">
        <v>440493</v>
      </c>
      <c r="X275" s="10">
        <v>439062</v>
      </c>
      <c r="Y275" s="10">
        <v>435884</v>
      </c>
      <c r="Z275" s="10">
        <v>434107</v>
      </c>
      <c r="AA275" s="10">
        <v>433447</v>
      </c>
      <c r="AB275" s="10">
        <v>433729</v>
      </c>
      <c r="AC275" s="8">
        <f t="shared" si="24"/>
        <v>7.6077059531341099E-2</v>
      </c>
      <c r="AD275" s="8">
        <f t="shared" si="25"/>
        <v>2.9371881428117419E-3</v>
      </c>
      <c r="AE275" s="8">
        <f t="shared" si="26"/>
        <v>-5.0478340955284473E-5</v>
      </c>
      <c r="AF275" s="8">
        <f t="shared" si="27"/>
        <v>-3.0901434706239739E-3</v>
      </c>
      <c r="AG275" s="8">
        <f t="shared" si="28"/>
        <v>-1.6507153351941195E-3</v>
      </c>
      <c r="AH275" s="8">
        <f t="shared" si="29"/>
        <v>6.5059857375872939E-4</v>
      </c>
    </row>
    <row r="276" spans="1:34" ht="15" customHeight="1" x14ac:dyDescent="0.25">
      <c r="A276" s="5">
        <v>276</v>
      </c>
      <c r="B276" s="6" t="s">
        <v>282</v>
      </c>
      <c r="C276" s="7">
        <v>375820</v>
      </c>
      <c r="D276" s="7">
        <v>374642</v>
      </c>
      <c r="E276" s="7">
        <v>373855</v>
      </c>
      <c r="F276" s="7">
        <v>372866</v>
      </c>
      <c r="G276" s="7">
        <v>372754</v>
      </c>
      <c r="H276" s="7">
        <v>372916</v>
      </c>
      <c r="I276" s="7">
        <v>373818</v>
      </c>
      <c r="J276" s="7">
        <v>375360</v>
      </c>
      <c r="K276" s="7">
        <v>376980</v>
      </c>
      <c r="L276" s="7">
        <v>379066</v>
      </c>
      <c r="M276" s="7">
        <v>379921</v>
      </c>
      <c r="N276" s="7">
        <v>381517</v>
      </c>
      <c r="O276" s="7">
        <v>383900</v>
      </c>
      <c r="P276" s="7">
        <v>385952</v>
      </c>
      <c r="Q276" s="7">
        <v>386819</v>
      </c>
      <c r="R276" s="7">
        <v>386759</v>
      </c>
      <c r="S276" s="7">
        <v>386181</v>
      </c>
      <c r="T276" s="7">
        <v>385672</v>
      </c>
      <c r="U276" s="7">
        <v>385106</v>
      </c>
      <c r="V276" s="7">
        <v>385104</v>
      </c>
      <c r="W276" s="7">
        <v>383767</v>
      </c>
      <c r="X276" s="7">
        <v>381277</v>
      </c>
      <c r="Y276" s="7">
        <v>378925</v>
      </c>
      <c r="Z276" s="7">
        <v>378915</v>
      </c>
      <c r="AA276" s="7">
        <v>379916</v>
      </c>
      <c r="AB276" s="7">
        <v>380452</v>
      </c>
      <c r="AC276" s="8">
        <f t="shared" si="24"/>
        <v>1.2325049225693151E-2</v>
      </c>
      <c r="AD276" s="8">
        <f t="shared" si="25"/>
        <v>4.9010863121878856E-4</v>
      </c>
      <c r="AE276" s="8">
        <f t="shared" si="26"/>
        <v>-1.6428231351210965E-3</v>
      </c>
      <c r="AF276" s="8">
        <f t="shared" si="27"/>
        <v>-1.7336111677977994E-3</v>
      </c>
      <c r="AG276" s="8">
        <f t="shared" si="28"/>
        <v>1.3414733793970512E-3</v>
      </c>
      <c r="AH276" s="8">
        <f t="shared" si="29"/>
        <v>1.4108381852830625E-3</v>
      </c>
    </row>
    <row r="277" spans="1:34" ht="15" customHeight="1" x14ac:dyDescent="0.25">
      <c r="A277" s="5">
        <v>277</v>
      </c>
      <c r="B277" s="9" t="s">
        <v>283</v>
      </c>
      <c r="C277" s="10">
        <v>144661</v>
      </c>
      <c r="D277" s="10">
        <v>143929</v>
      </c>
      <c r="E277" s="10">
        <v>143412</v>
      </c>
      <c r="F277" s="10">
        <v>141915</v>
      </c>
      <c r="G277" s="10">
        <v>141565</v>
      </c>
      <c r="H277" s="10">
        <v>141543</v>
      </c>
      <c r="I277" s="10">
        <v>140875</v>
      </c>
      <c r="J277" s="10">
        <v>140187</v>
      </c>
      <c r="K277" s="10">
        <v>139818</v>
      </c>
      <c r="L277" s="10">
        <v>139671</v>
      </c>
      <c r="M277" s="10">
        <v>138325</v>
      </c>
      <c r="N277" s="10">
        <v>138086</v>
      </c>
      <c r="O277" s="10">
        <v>137673</v>
      </c>
      <c r="P277" s="10">
        <v>137368</v>
      </c>
      <c r="Q277" s="10">
        <v>137260</v>
      </c>
      <c r="R277" s="10">
        <v>136917</v>
      </c>
      <c r="S277" s="10">
        <v>136123</v>
      </c>
      <c r="T277" s="10">
        <v>136165</v>
      </c>
      <c r="U277" s="10">
        <v>136437</v>
      </c>
      <c r="V277" s="10">
        <v>136265</v>
      </c>
      <c r="W277" s="10">
        <v>135888</v>
      </c>
      <c r="X277" s="10">
        <v>135400</v>
      </c>
      <c r="Y277" s="10">
        <v>134691</v>
      </c>
      <c r="Z277" s="10">
        <v>135342</v>
      </c>
      <c r="AA277" s="10">
        <v>136170</v>
      </c>
      <c r="AB277" s="10">
        <v>135340</v>
      </c>
      <c r="AC277" s="8">
        <f t="shared" si="24"/>
        <v>-6.4433399464956007E-2</v>
      </c>
      <c r="AD277" s="8">
        <f t="shared" si="25"/>
        <v>-2.6605721218557754E-3</v>
      </c>
      <c r="AE277" s="8">
        <f t="shared" si="26"/>
        <v>-1.157806425651331E-3</v>
      </c>
      <c r="AF277" s="8">
        <f t="shared" si="27"/>
        <v>-8.078507594428963E-4</v>
      </c>
      <c r="AG277" s="8">
        <f t="shared" si="28"/>
        <v>1.6035726046199628E-3</v>
      </c>
      <c r="AH277" s="8">
        <f t="shared" si="29"/>
        <v>-6.0953220239406622E-3</v>
      </c>
    </row>
    <row r="278" spans="1:34" ht="15" customHeight="1" x14ac:dyDescent="0.25">
      <c r="A278" s="5">
        <v>278</v>
      </c>
      <c r="B278" s="6" t="s">
        <v>284</v>
      </c>
      <c r="C278" s="7">
        <v>282164</v>
      </c>
      <c r="D278" s="7">
        <v>283457</v>
      </c>
      <c r="E278" s="7">
        <v>286315</v>
      </c>
      <c r="F278" s="7">
        <v>281683</v>
      </c>
      <c r="G278" s="7">
        <v>286680</v>
      </c>
      <c r="H278" s="7">
        <v>288193</v>
      </c>
      <c r="I278" s="7">
        <v>290057</v>
      </c>
      <c r="J278" s="7">
        <v>286905</v>
      </c>
      <c r="K278" s="7">
        <v>287251</v>
      </c>
      <c r="L278" s="7">
        <v>292795</v>
      </c>
      <c r="M278" s="7">
        <v>309663</v>
      </c>
      <c r="N278" s="7">
        <v>316209</v>
      </c>
      <c r="O278" s="7">
        <v>324335</v>
      </c>
      <c r="P278" s="7">
        <v>330148</v>
      </c>
      <c r="Q278" s="7">
        <v>328276</v>
      </c>
      <c r="R278" s="7">
        <v>326456</v>
      </c>
      <c r="S278" s="7">
        <v>323274</v>
      </c>
      <c r="T278" s="7">
        <v>320758</v>
      </c>
      <c r="U278" s="7">
        <v>323741</v>
      </c>
      <c r="V278" s="7">
        <v>327475</v>
      </c>
      <c r="W278" s="7">
        <v>82213</v>
      </c>
      <c r="X278" s="7">
        <v>82699</v>
      </c>
      <c r="Y278" s="7">
        <v>83542</v>
      </c>
      <c r="Z278" s="7">
        <v>84071</v>
      </c>
      <c r="AA278" s="7">
        <v>84942</v>
      </c>
      <c r="AB278" s="7">
        <v>85729</v>
      </c>
      <c r="AC278" s="8">
        <f t="shared" si="24"/>
        <v>-0.69617314753122295</v>
      </c>
      <c r="AD278" s="8">
        <f t="shared" si="25"/>
        <v>-4.6534361825317228E-2</v>
      </c>
      <c r="AE278" s="8">
        <f t="shared" si="26"/>
        <v>-0.12515661908932885</v>
      </c>
      <c r="AF278" s="8">
        <f t="shared" si="27"/>
        <v>8.4107165308962006E-3</v>
      </c>
      <c r="AG278" s="8">
        <f t="shared" si="28"/>
        <v>8.6510924996978655E-3</v>
      </c>
      <c r="AH278" s="8">
        <f t="shared" si="29"/>
        <v>9.2651456287819924E-3</v>
      </c>
    </row>
    <row r="279" spans="1:34" ht="15" customHeight="1" x14ac:dyDescent="0.25">
      <c r="A279" s="5">
        <v>279</v>
      </c>
      <c r="B279" s="6" t="s">
        <v>285</v>
      </c>
      <c r="C279" s="7">
        <v>18352743</v>
      </c>
      <c r="D279" s="7">
        <v>18490029</v>
      </c>
      <c r="E279" s="7">
        <v>18590085</v>
      </c>
      <c r="F279" s="7">
        <v>18671320</v>
      </c>
      <c r="G279" s="7">
        <v>18747431</v>
      </c>
      <c r="H279" s="7">
        <v>18798114</v>
      </c>
      <c r="I279" s="7">
        <v>18825633</v>
      </c>
      <c r="J279" s="7">
        <v>18901167</v>
      </c>
      <c r="K279" s="7">
        <v>18968501</v>
      </c>
      <c r="L279" s="7">
        <v>19069796</v>
      </c>
      <c r="M279" s="7">
        <v>18947699</v>
      </c>
      <c r="N279" s="7">
        <v>19174702</v>
      </c>
      <c r="O279" s="7">
        <v>19369606</v>
      </c>
      <c r="P279" s="7">
        <v>19543927</v>
      </c>
      <c r="Q279" s="7">
        <v>19695917</v>
      </c>
      <c r="R279" s="7">
        <v>19833335</v>
      </c>
      <c r="S279" s="7">
        <v>19945132</v>
      </c>
      <c r="T279" s="7">
        <v>20031102</v>
      </c>
      <c r="U279" s="7">
        <v>20092724</v>
      </c>
      <c r="V279" s="7">
        <v>20133111</v>
      </c>
      <c r="W279" s="7">
        <v>19999993</v>
      </c>
      <c r="X279" s="7">
        <v>19704474</v>
      </c>
      <c r="Y279" s="7">
        <v>19629390</v>
      </c>
      <c r="Z279" s="7">
        <v>19788976</v>
      </c>
      <c r="AA279" s="7">
        <v>20080087</v>
      </c>
      <c r="AB279" s="7">
        <v>20112448</v>
      </c>
      <c r="AC279" s="8">
        <f t="shared" si="24"/>
        <v>9.5882397524991225E-2</v>
      </c>
      <c r="AD279" s="8">
        <f t="shared" si="25"/>
        <v>3.6691100139658595E-3</v>
      </c>
      <c r="AE279" s="8">
        <f t="shared" si="26"/>
        <v>1.3984588269781995E-3</v>
      </c>
      <c r="AF279" s="8">
        <f t="shared" si="27"/>
        <v>1.1220296657061812E-3</v>
      </c>
      <c r="AG279" s="8">
        <f t="shared" si="28"/>
        <v>8.1365882101647191E-3</v>
      </c>
      <c r="AH279" s="8">
        <f t="shared" si="29"/>
        <v>1.6115966031422075E-3</v>
      </c>
    </row>
    <row r="280" spans="1:34" ht="15" customHeight="1" x14ac:dyDescent="0.25">
      <c r="A280" s="5">
        <v>280</v>
      </c>
      <c r="B280" s="9" t="s">
        <v>286</v>
      </c>
      <c r="C280" s="10">
        <v>119957</v>
      </c>
      <c r="D280" s="10">
        <v>119115</v>
      </c>
      <c r="E280" s="10">
        <v>118523</v>
      </c>
      <c r="F280" s="10">
        <v>118243</v>
      </c>
      <c r="G280" s="10">
        <v>118075</v>
      </c>
      <c r="H280" s="10">
        <v>117687</v>
      </c>
      <c r="I280" s="10">
        <v>117186</v>
      </c>
      <c r="J280" s="10">
        <v>116838</v>
      </c>
      <c r="K280" s="10">
        <v>116666</v>
      </c>
      <c r="L280" s="10">
        <v>116840</v>
      </c>
      <c r="M280" s="10">
        <v>116235</v>
      </c>
      <c r="N280" s="10">
        <v>116851</v>
      </c>
      <c r="O280" s="10">
        <v>117426</v>
      </c>
      <c r="P280" s="10">
        <v>116899</v>
      </c>
      <c r="Q280" s="10">
        <v>116687</v>
      </c>
      <c r="R280" s="10">
        <v>116084</v>
      </c>
      <c r="S280" s="10">
        <v>115482</v>
      </c>
      <c r="T280" s="10">
        <v>114753</v>
      </c>
      <c r="U280" s="10">
        <v>114866</v>
      </c>
      <c r="V280" s="10">
        <v>114356</v>
      </c>
      <c r="W280" s="10">
        <v>114120</v>
      </c>
      <c r="X280" s="10">
        <v>113579</v>
      </c>
      <c r="Y280" s="10">
        <v>113195</v>
      </c>
      <c r="Z280" s="10">
        <v>113192</v>
      </c>
      <c r="AA280" s="10">
        <v>112918</v>
      </c>
      <c r="AB280" s="10">
        <v>112587</v>
      </c>
      <c r="AC280" s="8">
        <f t="shared" si="24"/>
        <v>-6.1438682194453011E-2</v>
      </c>
      <c r="AD280" s="8">
        <f t="shared" si="25"/>
        <v>-2.5330699152152913E-3</v>
      </c>
      <c r="AE280" s="8">
        <f t="shared" si="26"/>
        <v>-3.0541077818557749E-3</v>
      </c>
      <c r="AF280" s="8">
        <f t="shared" si="27"/>
        <v>-2.7011992254155626E-3</v>
      </c>
      <c r="AG280" s="8">
        <f t="shared" si="28"/>
        <v>-1.7936358666813534E-3</v>
      </c>
      <c r="AH280" s="8">
        <f t="shared" si="29"/>
        <v>-2.9313307001540942E-3</v>
      </c>
    </row>
    <row r="281" spans="1:34" ht="15" customHeight="1" x14ac:dyDescent="0.25">
      <c r="A281" s="5">
        <v>281</v>
      </c>
      <c r="B281" s="6" t="s">
        <v>287</v>
      </c>
      <c r="C281" s="7">
        <v>110158</v>
      </c>
      <c r="D281" s="7">
        <v>110061</v>
      </c>
      <c r="E281" s="7">
        <v>109441</v>
      </c>
      <c r="F281" s="7">
        <v>108761</v>
      </c>
      <c r="G281" s="7">
        <v>108590</v>
      </c>
      <c r="H281" s="7">
        <v>109145</v>
      </c>
      <c r="I281" s="7">
        <v>109179</v>
      </c>
      <c r="J281" s="7">
        <v>110367</v>
      </c>
      <c r="K281" s="7">
        <v>110754</v>
      </c>
      <c r="L281" s="7">
        <v>111063</v>
      </c>
      <c r="M281" s="7">
        <v>111523</v>
      </c>
      <c r="N281" s="7">
        <v>111655</v>
      </c>
      <c r="O281" s="7">
        <v>111910</v>
      </c>
      <c r="P281" s="7">
        <v>112304</v>
      </c>
      <c r="Q281" s="7">
        <v>112887</v>
      </c>
      <c r="R281" s="7">
        <v>112259</v>
      </c>
      <c r="S281" s="7">
        <v>111969</v>
      </c>
      <c r="T281" s="7">
        <v>111857</v>
      </c>
      <c r="U281" s="7">
        <v>112295</v>
      </c>
      <c r="V281" s="7">
        <v>112467</v>
      </c>
      <c r="W281" s="7">
        <v>112279</v>
      </c>
      <c r="X281" s="7">
        <v>112404</v>
      </c>
      <c r="Y281" s="7">
        <v>111617</v>
      </c>
      <c r="Z281" s="7">
        <v>111144</v>
      </c>
      <c r="AA281" s="7">
        <v>111349</v>
      </c>
      <c r="AB281" s="7">
        <v>111294</v>
      </c>
      <c r="AC281" s="8">
        <f t="shared" si="24"/>
        <v>1.0312460284318887E-2</v>
      </c>
      <c r="AD281" s="8">
        <f t="shared" si="25"/>
        <v>4.1047020494167086E-4</v>
      </c>
      <c r="AE281" s="8">
        <f t="shared" si="26"/>
        <v>-8.6296274423369734E-4</v>
      </c>
      <c r="AF281" s="8">
        <f t="shared" si="27"/>
        <v>-1.7607473974720067E-3</v>
      </c>
      <c r="AG281" s="8">
        <f t="shared" si="28"/>
        <v>-9.6554010679306135E-4</v>
      </c>
      <c r="AH281" s="8">
        <f t="shared" si="29"/>
        <v>-4.9394246917349957E-4</v>
      </c>
    </row>
    <row r="282" spans="1:34" ht="15" customHeight="1" x14ac:dyDescent="0.25">
      <c r="A282" s="5">
        <v>282</v>
      </c>
      <c r="B282" s="6" t="s">
        <v>288</v>
      </c>
      <c r="C282" s="7">
        <v>460411</v>
      </c>
      <c r="D282" s="7">
        <v>464454</v>
      </c>
      <c r="E282" s="7">
        <v>463593</v>
      </c>
      <c r="F282" s="7">
        <v>463715</v>
      </c>
      <c r="G282" s="7">
        <v>463211</v>
      </c>
      <c r="H282" s="7">
        <v>461359</v>
      </c>
      <c r="I282" s="7">
        <v>459783</v>
      </c>
      <c r="J282" s="7">
        <v>461424</v>
      </c>
      <c r="K282" s="7">
        <v>466424</v>
      </c>
      <c r="L282" s="7">
        <v>472102</v>
      </c>
      <c r="M282" s="7">
        <v>484628</v>
      </c>
      <c r="N282" s="7">
        <v>486997</v>
      </c>
      <c r="O282" s="7">
        <v>489361</v>
      </c>
      <c r="P282" s="7">
        <v>493259</v>
      </c>
      <c r="Q282" s="7">
        <v>497518</v>
      </c>
      <c r="R282" s="7">
        <v>499611</v>
      </c>
      <c r="S282" s="7">
        <v>501269</v>
      </c>
      <c r="T282" s="7">
        <v>500840</v>
      </c>
      <c r="U282" s="7">
        <v>495669</v>
      </c>
      <c r="V282" s="7">
        <v>490579</v>
      </c>
      <c r="W282" s="7">
        <v>488514</v>
      </c>
      <c r="X282" s="7">
        <v>484827</v>
      </c>
      <c r="Y282" s="7">
        <v>483236</v>
      </c>
      <c r="Z282" s="7">
        <v>483405</v>
      </c>
      <c r="AA282" s="7">
        <v>485363</v>
      </c>
      <c r="AB282" s="7">
        <v>486444</v>
      </c>
      <c r="AC282" s="8">
        <f t="shared" si="24"/>
        <v>5.6542958356772532E-2</v>
      </c>
      <c r="AD282" s="8">
        <f t="shared" si="25"/>
        <v>2.2025107013510237E-3</v>
      </c>
      <c r="AE282" s="8">
        <f t="shared" si="26"/>
        <v>-2.6672374381134789E-3</v>
      </c>
      <c r="AF282" s="8">
        <f t="shared" si="27"/>
        <v>-8.4890810264648398E-4</v>
      </c>
      <c r="AG282" s="8">
        <f t="shared" si="28"/>
        <v>2.2079806505534982E-3</v>
      </c>
      <c r="AH282" s="8">
        <f t="shared" si="29"/>
        <v>2.2271990242354691E-3</v>
      </c>
    </row>
    <row r="283" spans="1:34" ht="15" customHeight="1" x14ac:dyDescent="0.25">
      <c r="A283" s="5">
        <v>283</v>
      </c>
      <c r="B283" s="6" t="s">
        <v>289</v>
      </c>
      <c r="C283" s="7">
        <v>436885</v>
      </c>
      <c r="D283" s="7">
        <v>437901</v>
      </c>
      <c r="E283" s="7">
        <v>438775</v>
      </c>
      <c r="F283" s="7">
        <v>439544</v>
      </c>
      <c r="G283" s="7">
        <v>439880</v>
      </c>
      <c r="H283" s="7">
        <v>439216</v>
      </c>
      <c r="I283" s="7">
        <v>437395</v>
      </c>
      <c r="J283" s="7">
        <v>434086</v>
      </c>
      <c r="K283" s="7">
        <v>428859</v>
      </c>
      <c r="L283" s="7">
        <v>424043</v>
      </c>
      <c r="M283" s="7">
        <v>424983</v>
      </c>
      <c r="N283" s="7">
        <v>422183</v>
      </c>
      <c r="O283" s="7">
        <v>418460</v>
      </c>
      <c r="P283" s="7">
        <v>416028</v>
      </c>
      <c r="Q283" s="7">
        <v>413362</v>
      </c>
      <c r="R283" s="7">
        <v>411082</v>
      </c>
      <c r="S283" s="7">
        <v>409659</v>
      </c>
      <c r="T283" s="7">
        <v>408374</v>
      </c>
      <c r="U283" s="7">
        <v>407424</v>
      </c>
      <c r="V283" s="7">
        <v>406597</v>
      </c>
      <c r="W283" s="7">
        <v>405746</v>
      </c>
      <c r="X283" s="7">
        <v>404694</v>
      </c>
      <c r="Y283" s="7">
        <v>401952</v>
      </c>
      <c r="Z283" s="7">
        <v>401351</v>
      </c>
      <c r="AA283" s="7">
        <v>401288</v>
      </c>
      <c r="AB283" s="7">
        <v>401093</v>
      </c>
      <c r="AC283" s="8">
        <f t="shared" si="24"/>
        <v>-8.1925449488995966E-2</v>
      </c>
      <c r="AD283" s="8">
        <f t="shared" si="25"/>
        <v>-3.4132289233586022E-3</v>
      </c>
      <c r="AE283" s="8">
        <f t="shared" si="26"/>
        <v>-2.4569155662872433E-3</v>
      </c>
      <c r="AF283" s="8">
        <f t="shared" si="27"/>
        <v>-2.3041468573763435E-3</v>
      </c>
      <c r="AG283" s="8">
        <f t="shared" si="28"/>
        <v>-7.1286508690027173E-4</v>
      </c>
      <c r="AH283" s="8">
        <f t="shared" si="29"/>
        <v>-4.8593528837144397E-4</v>
      </c>
    </row>
    <row r="284" spans="1:34" ht="15" customHeight="1" x14ac:dyDescent="0.25">
      <c r="A284" s="5">
        <v>284</v>
      </c>
      <c r="B284" s="6" t="s">
        <v>290</v>
      </c>
      <c r="C284" s="7">
        <v>162556</v>
      </c>
      <c r="D284" s="7">
        <v>161683</v>
      </c>
      <c r="E284" s="7">
        <v>161541</v>
      </c>
      <c r="F284" s="7">
        <v>161501</v>
      </c>
      <c r="G284" s="7">
        <v>161274</v>
      </c>
      <c r="H284" s="7">
        <v>160310</v>
      </c>
      <c r="I284" s="7">
        <v>159658</v>
      </c>
      <c r="J284" s="7">
        <v>159886</v>
      </c>
      <c r="K284" s="7">
        <v>160319</v>
      </c>
      <c r="L284" s="7">
        <v>160472</v>
      </c>
      <c r="M284" s="7">
        <v>156767</v>
      </c>
      <c r="N284" s="7">
        <v>157046</v>
      </c>
      <c r="O284" s="7">
        <v>156913</v>
      </c>
      <c r="P284" s="7">
        <v>156557</v>
      </c>
      <c r="Q284" s="7">
        <v>156534</v>
      </c>
      <c r="R284" s="7">
        <v>155705</v>
      </c>
      <c r="S284" s="7">
        <v>155128</v>
      </c>
      <c r="T284" s="7">
        <v>155049</v>
      </c>
      <c r="U284" s="7">
        <v>154786</v>
      </c>
      <c r="V284" s="7">
        <v>154355</v>
      </c>
      <c r="W284" s="7">
        <v>154395</v>
      </c>
      <c r="X284" s="7">
        <v>153609</v>
      </c>
      <c r="Y284" s="7">
        <v>152991</v>
      </c>
      <c r="Z284" s="7">
        <v>152384</v>
      </c>
      <c r="AA284" s="7">
        <v>152394</v>
      </c>
      <c r="AB284" s="7">
        <v>152444</v>
      </c>
      <c r="AC284" s="8">
        <f t="shared" si="24"/>
        <v>-6.2206255075174091E-2</v>
      </c>
      <c r="AD284" s="8">
        <f t="shared" si="25"/>
        <v>-2.5657126104053907E-3</v>
      </c>
      <c r="AE284" s="8">
        <f t="shared" si="26"/>
        <v>-2.1143491948997228E-3</v>
      </c>
      <c r="AF284" s="8">
        <f t="shared" si="27"/>
        <v>-2.54015596069046E-3</v>
      </c>
      <c r="AG284" s="8">
        <f t="shared" si="28"/>
        <v>-1.193214432662959E-3</v>
      </c>
      <c r="AH284" s="8">
        <f t="shared" si="29"/>
        <v>3.2809690670236363E-4</v>
      </c>
    </row>
    <row r="285" spans="1:34" ht="15" customHeight="1" x14ac:dyDescent="0.25">
      <c r="A285" s="5">
        <v>285</v>
      </c>
      <c r="B285" s="9" t="s">
        <v>291</v>
      </c>
      <c r="C285" s="10">
        <v>649817</v>
      </c>
      <c r="D285" s="10">
        <v>648961</v>
      </c>
      <c r="E285" s="10">
        <v>648854</v>
      </c>
      <c r="F285" s="10">
        <v>649679</v>
      </c>
      <c r="G285" s="10">
        <v>649089</v>
      </c>
      <c r="H285" s="10">
        <v>646130</v>
      </c>
      <c r="I285" s="10">
        <v>644844</v>
      </c>
      <c r="J285" s="10">
        <v>644437</v>
      </c>
      <c r="K285" s="10">
        <v>645016</v>
      </c>
      <c r="L285" s="10">
        <v>646084</v>
      </c>
      <c r="M285" s="10">
        <v>663506</v>
      </c>
      <c r="N285" s="10">
        <v>664442</v>
      </c>
      <c r="O285" s="10">
        <v>664431</v>
      </c>
      <c r="P285" s="10">
        <v>666869</v>
      </c>
      <c r="Q285" s="10">
        <v>666729</v>
      </c>
      <c r="R285" s="10">
        <v>665759</v>
      </c>
      <c r="S285" s="10">
        <v>663877</v>
      </c>
      <c r="T285" s="10">
        <v>662189</v>
      </c>
      <c r="U285" s="10">
        <v>663002</v>
      </c>
      <c r="V285" s="10">
        <v>662594</v>
      </c>
      <c r="W285" s="10">
        <v>660808</v>
      </c>
      <c r="X285" s="10">
        <v>657291</v>
      </c>
      <c r="Y285" s="10">
        <v>655119</v>
      </c>
      <c r="Z285" s="10">
        <v>653705</v>
      </c>
      <c r="AA285" s="10">
        <v>653548</v>
      </c>
      <c r="AB285" s="10">
        <v>652273</v>
      </c>
      <c r="AC285" s="8">
        <f t="shared" si="24"/>
        <v>3.77952562029002E-3</v>
      </c>
      <c r="AD285" s="8">
        <f t="shared" si="25"/>
        <v>1.5090743174428489E-4</v>
      </c>
      <c r="AE285" s="8">
        <f t="shared" si="26"/>
        <v>-2.0443631614628366E-3</v>
      </c>
      <c r="AF285" s="8">
        <f t="shared" si="27"/>
        <v>-2.5966513979470696E-3</v>
      </c>
      <c r="AG285" s="8">
        <f t="shared" si="28"/>
        <v>-1.4501849890553586E-3</v>
      </c>
      <c r="AH285" s="8">
        <f t="shared" si="29"/>
        <v>-1.950889605660181E-3</v>
      </c>
    </row>
    <row r="286" spans="1:34" ht="15" customHeight="1" x14ac:dyDescent="0.25">
      <c r="A286" s="5">
        <v>286</v>
      </c>
      <c r="B286" s="9" t="s">
        <v>292</v>
      </c>
      <c r="C286" s="10">
        <v>756366</v>
      </c>
      <c r="D286" s="10">
        <v>765278</v>
      </c>
      <c r="E286" s="10">
        <v>776560</v>
      </c>
      <c r="F286" s="10">
        <v>783840</v>
      </c>
      <c r="G286" s="10">
        <v>787749</v>
      </c>
      <c r="H286" s="10">
        <v>786058</v>
      </c>
      <c r="I286" s="10">
        <v>788073</v>
      </c>
      <c r="J286" s="10">
        <v>789671</v>
      </c>
      <c r="K286" s="10">
        <v>794778</v>
      </c>
      <c r="L286" s="10">
        <v>802983</v>
      </c>
      <c r="M286" s="10">
        <v>825173</v>
      </c>
      <c r="N286" s="10">
        <v>830053</v>
      </c>
      <c r="O286" s="10">
        <v>833548</v>
      </c>
      <c r="P286" s="10">
        <v>838106</v>
      </c>
      <c r="Q286" s="10">
        <v>842606</v>
      </c>
      <c r="R286" s="10">
        <v>846209</v>
      </c>
      <c r="S286" s="10">
        <v>847646</v>
      </c>
      <c r="T286" s="10">
        <v>849106</v>
      </c>
      <c r="U286" s="10">
        <v>848179</v>
      </c>
      <c r="V286" s="10">
        <v>845277</v>
      </c>
      <c r="W286" s="10">
        <v>843793</v>
      </c>
      <c r="X286" s="10">
        <v>839956</v>
      </c>
      <c r="Y286" s="10">
        <v>834675</v>
      </c>
      <c r="Z286" s="10">
        <v>832071</v>
      </c>
      <c r="AA286" s="10">
        <v>833431</v>
      </c>
      <c r="AB286" s="10">
        <v>830851</v>
      </c>
      <c r="AC286" s="8">
        <f t="shared" si="24"/>
        <v>9.8477456681024797E-2</v>
      </c>
      <c r="AD286" s="8">
        <f t="shared" si="25"/>
        <v>3.7640700136876148E-3</v>
      </c>
      <c r="AE286" s="8">
        <f t="shared" si="26"/>
        <v>-1.8299133911164889E-3</v>
      </c>
      <c r="AF286" s="8">
        <f t="shared" si="27"/>
        <v>-3.0865721352202335E-3</v>
      </c>
      <c r="AG286" s="8">
        <f t="shared" si="28"/>
        <v>-1.5294794171496484E-3</v>
      </c>
      <c r="AH286" s="8">
        <f t="shared" si="29"/>
        <v>-3.0956371913211773E-3</v>
      </c>
    </row>
    <row r="287" spans="1:34" ht="15" customHeight="1" x14ac:dyDescent="0.25">
      <c r="A287" s="5">
        <v>287</v>
      </c>
      <c r="B287" s="9" t="s">
        <v>293</v>
      </c>
      <c r="C287" s="10">
        <v>114035</v>
      </c>
      <c r="D287" s="10">
        <v>115133</v>
      </c>
      <c r="E287" s="10">
        <v>118277</v>
      </c>
      <c r="F287" s="10">
        <v>119780</v>
      </c>
      <c r="G287" s="10">
        <v>120863</v>
      </c>
      <c r="H287" s="10">
        <v>121912</v>
      </c>
      <c r="I287" s="10">
        <v>121613</v>
      </c>
      <c r="J287" s="10">
        <v>122289</v>
      </c>
      <c r="K287" s="10">
        <v>122407</v>
      </c>
      <c r="L287" s="10">
        <v>124131</v>
      </c>
      <c r="M287" s="10">
        <v>130162</v>
      </c>
      <c r="N287" s="10">
        <v>129498</v>
      </c>
      <c r="O287" s="10">
        <v>129369</v>
      </c>
      <c r="P287" s="10">
        <v>128899</v>
      </c>
      <c r="Q287" s="10">
        <v>128346</v>
      </c>
      <c r="R287" s="10">
        <v>127340</v>
      </c>
      <c r="S287" s="10">
        <v>126839</v>
      </c>
      <c r="T287" s="10">
        <v>125679</v>
      </c>
      <c r="U287" s="10">
        <v>124104</v>
      </c>
      <c r="V287" s="10">
        <v>122292</v>
      </c>
      <c r="W287" s="10">
        <v>121384</v>
      </c>
      <c r="X287" s="10">
        <v>121005</v>
      </c>
      <c r="Y287" s="10">
        <v>120504</v>
      </c>
      <c r="Z287" s="10">
        <v>120754</v>
      </c>
      <c r="AA287" s="10">
        <v>120525</v>
      </c>
      <c r="AB287" s="10">
        <v>120340</v>
      </c>
      <c r="AC287" s="8">
        <f t="shared" si="24"/>
        <v>5.5290042530801949E-2</v>
      </c>
      <c r="AD287" s="8">
        <f t="shared" si="25"/>
        <v>2.1549446017632423E-3</v>
      </c>
      <c r="AE287" s="8">
        <f t="shared" si="26"/>
        <v>-5.638006926195871E-3</v>
      </c>
      <c r="AF287" s="8">
        <f t="shared" si="27"/>
        <v>-1.7261094427325485E-3</v>
      </c>
      <c r="AG287" s="8">
        <f t="shared" si="28"/>
        <v>-4.5385617888071828E-4</v>
      </c>
      <c r="AH287" s="8">
        <f t="shared" si="29"/>
        <v>-1.5349512549263638E-3</v>
      </c>
    </row>
    <row r="288" spans="1:34" ht="15" customHeight="1" x14ac:dyDescent="0.25">
      <c r="A288" s="5">
        <v>288</v>
      </c>
      <c r="B288" s="6" t="s">
        <v>294</v>
      </c>
      <c r="C288" s="7">
        <v>280734</v>
      </c>
      <c r="D288" s="7">
        <v>281524</v>
      </c>
      <c r="E288" s="7">
        <v>281920</v>
      </c>
      <c r="F288" s="7">
        <v>282200</v>
      </c>
      <c r="G288" s="7">
        <v>279790</v>
      </c>
      <c r="H288" s="7">
        <v>278933</v>
      </c>
      <c r="I288" s="7">
        <v>279929</v>
      </c>
      <c r="J288" s="7">
        <v>279804</v>
      </c>
      <c r="K288" s="7">
        <v>279647</v>
      </c>
      <c r="L288" s="7">
        <v>280291</v>
      </c>
      <c r="M288" s="7">
        <v>280860</v>
      </c>
      <c r="N288" s="7">
        <v>281499</v>
      </c>
      <c r="O288" s="7">
        <v>281875</v>
      </c>
      <c r="P288" s="7">
        <v>281568</v>
      </c>
      <c r="Q288" s="7">
        <v>280527</v>
      </c>
      <c r="R288" s="7">
        <v>279523</v>
      </c>
      <c r="S288" s="7">
        <v>277916</v>
      </c>
      <c r="T288" s="7">
        <v>275335</v>
      </c>
      <c r="U288" s="7">
        <v>273464</v>
      </c>
      <c r="V288" s="7">
        <v>271417</v>
      </c>
      <c r="W288" s="7">
        <v>270724</v>
      </c>
      <c r="X288" s="7">
        <v>269444</v>
      </c>
      <c r="Y288" s="7">
        <v>268923</v>
      </c>
      <c r="Z288" s="7">
        <v>267628</v>
      </c>
      <c r="AA288" s="7">
        <v>266435</v>
      </c>
      <c r="AB288" s="7">
        <v>265832</v>
      </c>
      <c r="AC288" s="8">
        <f t="shared" si="24"/>
        <v>-5.3082277173409707E-2</v>
      </c>
      <c r="AD288" s="8">
        <f t="shared" si="25"/>
        <v>-2.1793446319575693E-3</v>
      </c>
      <c r="AE288" s="8">
        <f t="shared" si="26"/>
        <v>-5.0094156875110096E-3</v>
      </c>
      <c r="AF288" s="8">
        <f t="shared" si="27"/>
        <v>-3.6404218222872986E-3</v>
      </c>
      <c r="AG288" s="8">
        <f t="shared" si="28"/>
        <v>-3.8461057054768322E-3</v>
      </c>
      <c r="AH288" s="8">
        <f t="shared" si="29"/>
        <v>-2.2632161690468596E-3</v>
      </c>
    </row>
    <row r="289" spans="1:34" ht="15" customHeight="1" x14ac:dyDescent="0.25">
      <c r="A289" s="5">
        <v>289</v>
      </c>
      <c r="B289" s="9" t="s">
        <v>295</v>
      </c>
      <c r="C289" s="10">
        <v>201586</v>
      </c>
      <c r="D289" s="10">
        <v>202785</v>
      </c>
      <c r="E289" s="10">
        <v>203959</v>
      </c>
      <c r="F289" s="10">
        <v>204323</v>
      </c>
      <c r="G289" s="10">
        <v>204786</v>
      </c>
      <c r="H289" s="10">
        <v>205016</v>
      </c>
      <c r="I289" s="10">
        <v>205681</v>
      </c>
      <c r="J289" s="10">
        <v>206363</v>
      </c>
      <c r="K289" s="10">
        <v>207305</v>
      </c>
      <c r="L289" s="10">
        <v>208182</v>
      </c>
      <c r="M289" s="10">
        <v>210524</v>
      </c>
      <c r="N289" s="10">
        <v>212047</v>
      </c>
      <c r="O289" s="10">
        <v>212653</v>
      </c>
      <c r="P289" s="10">
        <v>212531</v>
      </c>
      <c r="Q289" s="10">
        <v>212765</v>
      </c>
      <c r="R289" s="10">
        <v>212574</v>
      </c>
      <c r="S289" s="10">
        <v>211989</v>
      </c>
      <c r="T289" s="10">
        <v>211182</v>
      </c>
      <c r="U289" s="10">
        <v>210043</v>
      </c>
      <c r="V289" s="10">
        <v>209259</v>
      </c>
      <c r="W289" s="10">
        <v>135888</v>
      </c>
      <c r="X289" s="10">
        <v>135400</v>
      </c>
      <c r="Y289" s="10">
        <v>134691</v>
      </c>
      <c r="Z289" s="10">
        <v>135342</v>
      </c>
      <c r="AA289" s="10">
        <v>136170</v>
      </c>
      <c r="AB289" s="10">
        <v>135340</v>
      </c>
      <c r="AC289" s="8">
        <f t="shared" si="24"/>
        <v>-0.32862401158810634</v>
      </c>
      <c r="AD289" s="8">
        <f t="shared" si="25"/>
        <v>-1.5810715705796508E-2</v>
      </c>
      <c r="AE289" s="8">
        <f t="shared" si="26"/>
        <v>-4.4145910115905518E-2</v>
      </c>
      <c r="AF289" s="8">
        <f t="shared" si="27"/>
        <v>-8.078507594428963E-4</v>
      </c>
      <c r="AG289" s="8">
        <f t="shared" si="28"/>
        <v>1.6035726046199628E-3</v>
      </c>
      <c r="AH289" s="8">
        <f t="shared" si="29"/>
        <v>-6.0953220239406622E-3</v>
      </c>
    </row>
    <row r="290" spans="1:34" ht="15" customHeight="1" x14ac:dyDescent="0.25">
      <c r="A290" s="5">
        <v>290</v>
      </c>
      <c r="B290" s="6" t="s">
        <v>296</v>
      </c>
      <c r="C290" s="7">
        <v>252042</v>
      </c>
      <c r="D290" s="7">
        <v>251448</v>
      </c>
      <c r="E290" s="7">
        <v>251290</v>
      </c>
      <c r="F290" s="7">
        <v>249645</v>
      </c>
      <c r="G290" s="7">
        <v>248337</v>
      </c>
      <c r="H290" s="7">
        <v>246776</v>
      </c>
      <c r="I290" s="7">
        <v>246163</v>
      </c>
      <c r="J290" s="7">
        <v>245380</v>
      </c>
      <c r="K290" s="7">
        <v>244870</v>
      </c>
      <c r="L290" s="7">
        <v>244694</v>
      </c>
      <c r="M290" s="7">
        <v>251716</v>
      </c>
      <c r="N290" s="7">
        <v>251410</v>
      </c>
      <c r="O290" s="7">
        <v>251066</v>
      </c>
      <c r="P290" s="7">
        <v>251084</v>
      </c>
      <c r="Q290" s="7">
        <v>251077</v>
      </c>
      <c r="R290" s="7">
        <v>250222</v>
      </c>
      <c r="S290" s="7">
        <v>249210</v>
      </c>
      <c r="T290" s="7">
        <v>248615</v>
      </c>
      <c r="U290" s="7">
        <v>248362</v>
      </c>
      <c r="V290" s="7">
        <v>247505</v>
      </c>
      <c r="W290" s="7">
        <v>246497</v>
      </c>
      <c r="X290" s="7">
        <v>246645</v>
      </c>
      <c r="Y290" s="7">
        <v>244895</v>
      </c>
      <c r="Z290" s="7">
        <v>243540</v>
      </c>
      <c r="AA290" s="7">
        <v>243438</v>
      </c>
      <c r="AB290" s="7">
        <v>243189</v>
      </c>
      <c r="AC290" s="8">
        <f t="shared" si="24"/>
        <v>-3.5125098197919397E-2</v>
      </c>
      <c r="AD290" s="8">
        <f t="shared" si="25"/>
        <v>-1.4292505066387795E-3</v>
      </c>
      <c r="AE290" s="8">
        <f t="shared" si="26"/>
        <v>-2.8469003732037867E-3</v>
      </c>
      <c r="AF290" s="8">
        <f t="shared" si="27"/>
        <v>-2.6985332390507821E-3</v>
      </c>
      <c r="AG290" s="8">
        <f t="shared" si="28"/>
        <v>-2.3274966518604945E-3</v>
      </c>
      <c r="AH290" s="8">
        <f t="shared" si="29"/>
        <v>-1.0228477066029132E-3</v>
      </c>
    </row>
    <row r="291" spans="1:34" ht="15" customHeight="1" x14ac:dyDescent="0.25">
      <c r="A291" s="5">
        <v>291</v>
      </c>
      <c r="B291" s="6" t="s">
        <v>297</v>
      </c>
      <c r="C291" s="7">
        <v>110091</v>
      </c>
      <c r="D291" s="7">
        <v>109654</v>
      </c>
      <c r="E291" s="7">
        <v>109584</v>
      </c>
      <c r="F291" s="7">
        <v>109125</v>
      </c>
      <c r="G291" s="7">
        <v>108921</v>
      </c>
      <c r="H291" s="7">
        <v>108513</v>
      </c>
      <c r="I291" s="7">
        <v>107973</v>
      </c>
      <c r="J291" s="7">
        <v>107373</v>
      </c>
      <c r="K291" s="7">
        <v>107597</v>
      </c>
      <c r="L291" s="7">
        <v>107434</v>
      </c>
      <c r="M291" s="7">
        <v>107710</v>
      </c>
      <c r="N291" s="7">
        <v>107582</v>
      </c>
      <c r="O291" s="7">
        <v>107267</v>
      </c>
      <c r="P291" s="7">
        <v>107231</v>
      </c>
      <c r="Q291" s="7">
        <v>106615</v>
      </c>
      <c r="R291" s="7">
        <v>105941</v>
      </c>
      <c r="S291" s="7">
        <v>105219</v>
      </c>
      <c r="T291" s="7">
        <v>105010</v>
      </c>
      <c r="U291" s="7">
        <v>104727</v>
      </c>
      <c r="V291" s="7">
        <v>104144</v>
      </c>
      <c r="W291" s="7">
        <v>103739</v>
      </c>
      <c r="X291" s="7">
        <v>103115</v>
      </c>
      <c r="Y291" s="7">
        <v>102736</v>
      </c>
      <c r="Z291" s="7">
        <v>102693</v>
      </c>
      <c r="AA291" s="7">
        <v>102432</v>
      </c>
      <c r="AB291" s="7">
        <v>102123</v>
      </c>
      <c r="AC291" s="8">
        <f t="shared" si="24"/>
        <v>-7.2376488541297648E-2</v>
      </c>
      <c r="AD291" s="8">
        <f t="shared" si="25"/>
        <v>-3.000662082183192E-3</v>
      </c>
      <c r="AE291" s="8">
        <f t="shared" si="26"/>
        <v>-3.6637088045612387E-3</v>
      </c>
      <c r="AF291" s="8">
        <f t="shared" si="27"/>
        <v>-3.1351073050104317E-3</v>
      </c>
      <c r="AG291" s="8">
        <f t="shared" si="28"/>
        <v>-1.9928855302456805E-3</v>
      </c>
      <c r="AH291" s="8">
        <f t="shared" si="29"/>
        <v>-3.016635426429241E-3</v>
      </c>
    </row>
    <row r="292" spans="1:34" ht="15" customHeight="1" x14ac:dyDescent="0.25">
      <c r="A292" s="5">
        <v>292</v>
      </c>
      <c r="B292" s="6" t="s">
        <v>298</v>
      </c>
      <c r="C292" s="7">
        <v>209931</v>
      </c>
      <c r="D292" s="7">
        <v>209363</v>
      </c>
      <c r="E292" s="7">
        <v>209054</v>
      </c>
      <c r="F292" s="7">
        <v>208182</v>
      </c>
      <c r="G292" s="7">
        <v>207774</v>
      </c>
      <c r="H292" s="7">
        <v>206426</v>
      </c>
      <c r="I292" s="7">
        <v>204728</v>
      </c>
      <c r="J292" s="7">
        <v>202006</v>
      </c>
      <c r="K292" s="7">
        <v>200858</v>
      </c>
      <c r="L292" s="7">
        <v>200050</v>
      </c>
      <c r="M292" s="7">
        <v>199871</v>
      </c>
      <c r="N292" s="7">
        <v>198932</v>
      </c>
      <c r="O292" s="7">
        <v>198414</v>
      </c>
      <c r="P292" s="7">
        <v>196866</v>
      </c>
      <c r="Q292" s="7">
        <v>195326</v>
      </c>
      <c r="R292" s="7">
        <v>193396</v>
      </c>
      <c r="S292" s="7">
        <v>192650</v>
      </c>
      <c r="T292" s="7">
        <v>192018</v>
      </c>
      <c r="U292" s="7">
        <v>190859</v>
      </c>
      <c r="V292" s="7">
        <v>190505</v>
      </c>
      <c r="W292" s="7">
        <v>189853</v>
      </c>
      <c r="X292" s="7">
        <v>189479</v>
      </c>
      <c r="Y292" s="7">
        <v>188392</v>
      </c>
      <c r="Z292" s="7">
        <v>187758</v>
      </c>
      <c r="AA292" s="7">
        <v>187762</v>
      </c>
      <c r="AB292" s="7">
        <v>187688</v>
      </c>
      <c r="AC292" s="8">
        <f t="shared" si="24"/>
        <v>-0.10595386103052908</v>
      </c>
      <c r="AD292" s="8">
        <f t="shared" si="25"/>
        <v>-4.4698959675916194E-3</v>
      </c>
      <c r="AE292" s="8">
        <f t="shared" si="26"/>
        <v>-2.9914058564973756E-3</v>
      </c>
      <c r="AF292" s="8">
        <f t="shared" si="27"/>
        <v>-2.2911869668561513E-3</v>
      </c>
      <c r="AG292" s="8">
        <f t="shared" si="28"/>
        <v>-1.2471845024890627E-3</v>
      </c>
      <c r="AH292" s="8">
        <f t="shared" si="29"/>
        <v>-3.9411595530512033E-4</v>
      </c>
    </row>
    <row r="293" spans="1:34" ht="15" customHeight="1" x14ac:dyDescent="0.25">
      <c r="A293" s="5">
        <v>293</v>
      </c>
      <c r="B293" s="6" t="s">
        <v>299</v>
      </c>
      <c r="C293" s="7">
        <v>108577</v>
      </c>
      <c r="D293" s="7">
        <v>108193</v>
      </c>
      <c r="E293" s="7">
        <v>107845</v>
      </c>
      <c r="F293" s="7">
        <v>106527</v>
      </c>
      <c r="G293" s="7">
        <v>105780</v>
      </c>
      <c r="H293" s="7">
        <v>105528</v>
      </c>
      <c r="I293" s="7">
        <v>105126</v>
      </c>
      <c r="J293" s="7">
        <v>104895</v>
      </c>
      <c r="K293" s="7">
        <v>104826</v>
      </c>
      <c r="L293" s="7">
        <v>104357</v>
      </c>
      <c r="M293" s="7">
        <v>106343</v>
      </c>
      <c r="N293" s="7">
        <v>105984</v>
      </c>
      <c r="O293" s="7">
        <v>105258</v>
      </c>
      <c r="P293" s="7">
        <v>105081</v>
      </c>
      <c r="Q293" s="7">
        <v>104899</v>
      </c>
      <c r="R293" s="7">
        <v>104156</v>
      </c>
      <c r="S293" s="7">
        <v>103710</v>
      </c>
      <c r="T293" s="7">
        <v>103195</v>
      </c>
      <c r="U293" s="7">
        <v>102771</v>
      </c>
      <c r="V293" s="7">
        <v>102477</v>
      </c>
      <c r="W293" s="7">
        <v>102116</v>
      </c>
      <c r="X293" s="7">
        <v>101705</v>
      </c>
      <c r="Y293" s="7">
        <v>100974</v>
      </c>
      <c r="Z293" s="7">
        <v>100810</v>
      </c>
      <c r="AA293" s="7">
        <v>100952</v>
      </c>
      <c r="AB293" s="7">
        <v>100881</v>
      </c>
      <c r="AC293" s="8">
        <f t="shared" si="24"/>
        <v>-7.0880573233741959E-2</v>
      </c>
      <c r="AD293" s="8">
        <f t="shared" si="25"/>
        <v>-2.9364000918798983E-3</v>
      </c>
      <c r="AE293" s="8">
        <f t="shared" si="26"/>
        <v>-3.1897190913787732E-3</v>
      </c>
      <c r="AF293" s="8">
        <f t="shared" si="27"/>
        <v>-2.4306048101584432E-3</v>
      </c>
      <c r="AG293" s="8">
        <f t="shared" si="28"/>
        <v>-3.0710402850553375E-4</v>
      </c>
      <c r="AH293" s="8">
        <f t="shared" si="29"/>
        <v>-7.0330454077185197E-4</v>
      </c>
    </row>
    <row r="294" spans="1:34" ht="15" customHeight="1" x14ac:dyDescent="0.25">
      <c r="A294" s="5">
        <v>294</v>
      </c>
      <c r="B294" s="9" t="s">
        <v>300</v>
      </c>
      <c r="C294" s="10">
        <v>299428</v>
      </c>
      <c r="D294" s="10">
        <v>297652</v>
      </c>
      <c r="E294" s="10">
        <v>296402</v>
      </c>
      <c r="F294" s="10">
        <v>295786</v>
      </c>
      <c r="G294" s="10">
        <v>295682</v>
      </c>
      <c r="H294" s="10">
        <v>294436</v>
      </c>
      <c r="I294" s="10">
        <v>293410</v>
      </c>
      <c r="J294" s="10">
        <v>293381</v>
      </c>
      <c r="K294" s="10">
        <v>292833</v>
      </c>
      <c r="L294" s="10">
        <v>293280</v>
      </c>
      <c r="M294" s="10">
        <v>299309</v>
      </c>
      <c r="N294" s="10">
        <v>299051</v>
      </c>
      <c r="O294" s="10">
        <v>298797</v>
      </c>
      <c r="P294" s="10">
        <v>298396</v>
      </c>
      <c r="Q294" s="10">
        <v>297515</v>
      </c>
      <c r="R294" s="10">
        <v>295810</v>
      </c>
      <c r="S294" s="10">
        <v>294994</v>
      </c>
      <c r="T294" s="10">
        <v>294710</v>
      </c>
      <c r="U294" s="10">
        <v>294077</v>
      </c>
      <c r="V294" s="10">
        <v>292832</v>
      </c>
      <c r="W294" s="10">
        <v>291308</v>
      </c>
      <c r="X294" s="10">
        <v>289265</v>
      </c>
      <c r="Y294" s="10">
        <v>287932</v>
      </c>
      <c r="Z294" s="10">
        <v>287106</v>
      </c>
      <c r="AA294" s="10">
        <v>286660</v>
      </c>
      <c r="AB294" s="10">
        <v>285611</v>
      </c>
      <c r="AC294" s="8">
        <f t="shared" si="24"/>
        <v>-4.6144649131009789E-2</v>
      </c>
      <c r="AD294" s="8">
        <f t="shared" si="25"/>
        <v>-1.8879452992794921E-3</v>
      </c>
      <c r="AE294" s="8">
        <f t="shared" si="26"/>
        <v>-3.502512961423232E-3</v>
      </c>
      <c r="AF294" s="8">
        <f t="shared" si="27"/>
        <v>-3.9422850216451755E-3</v>
      </c>
      <c r="AG294" s="8">
        <f t="shared" si="28"/>
        <v>-2.6942293706012643E-3</v>
      </c>
      <c r="AH294" s="8">
        <f t="shared" si="29"/>
        <v>-3.6593874276145957E-3</v>
      </c>
    </row>
    <row r="295" spans="1:34" ht="15" customHeight="1" x14ac:dyDescent="0.25">
      <c r="A295" s="5">
        <v>295</v>
      </c>
      <c r="B295" s="9" t="s">
        <v>301</v>
      </c>
      <c r="C295" s="10">
        <v>103879</v>
      </c>
      <c r="D295" s="10">
        <v>104816</v>
      </c>
      <c r="E295" s="10">
        <v>105416</v>
      </c>
      <c r="F295" s="10">
        <v>106096</v>
      </c>
      <c r="G295" s="10">
        <v>107424</v>
      </c>
      <c r="H295" s="10">
        <v>108453</v>
      </c>
      <c r="I295" s="10">
        <v>110108</v>
      </c>
      <c r="J295" s="10">
        <v>111725</v>
      </c>
      <c r="K295" s="10">
        <v>112719</v>
      </c>
      <c r="L295" s="10">
        <v>113215</v>
      </c>
      <c r="M295" s="10">
        <v>113385</v>
      </c>
      <c r="N295" s="10">
        <v>113356</v>
      </c>
      <c r="O295" s="10">
        <v>112679</v>
      </c>
      <c r="P295" s="10">
        <v>112308</v>
      </c>
      <c r="Q295" s="10">
        <v>111320</v>
      </c>
      <c r="R295" s="10">
        <v>111049</v>
      </c>
      <c r="S295" s="10">
        <v>110188</v>
      </c>
      <c r="T295" s="10">
        <v>109513</v>
      </c>
      <c r="U295" s="10">
        <v>108705</v>
      </c>
      <c r="V295" s="10">
        <v>108270</v>
      </c>
      <c r="W295" s="10">
        <v>107402</v>
      </c>
      <c r="X295" s="10">
        <v>106960</v>
      </c>
      <c r="Y295" s="10">
        <v>105874</v>
      </c>
      <c r="Z295" s="10">
        <v>105843</v>
      </c>
      <c r="AA295" s="10">
        <v>105814</v>
      </c>
      <c r="AB295" s="10">
        <v>105525</v>
      </c>
      <c r="AC295" s="8">
        <f t="shared" si="24"/>
        <v>1.5845358542150002E-2</v>
      </c>
      <c r="AD295" s="8">
        <f t="shared" si="25"/>
        <v>6.2904302112887223E-4</v>
      </c>
      <c r="AE295" s="8">
        <f t="shared" si="26"/>
        <v>-5.0893704127509265E-3</v>
      </c>
      <c r="AF295" s="8">
        <f t="shared" si="27"/>
        <v>-3.5199727610102372E-3</v>
      </c>
      <c r="AG295" s="8">
        <f t="shared" si="28"/>
        <v>-1.0999999422627305E-3</v>
      </c>
      <c r="AH295" s="8">
        <f t="shared" si="29"/>
        <v>-2.731207590677982E-3</v>
      </c>
    </row>
    <row r="296" spans="1:34" ht="15" customHeight="1" x14ac:dyDescent="0.25">
      <c r="A296" s="5">
        <v>296</v>
      </c>
      <c r="B296" s="6" t="s">
        <v>302</v>
      </c>
      <c r="C296" s="7">
        <v>124348</v>
      </c>
      <c r="D296" s="7">
        <v>124657</v>
      </c>
      <c r="E296" s="7">
        <v>125001</v>
      </c>
      <c r="F296" s="7">
        <v>125864</v>
      </c>
      <c r="G296" s="7">
        <v>126720</v>
      </c>
      <c r="H296" s="7">
        <v>127392</v>
      </c>
      <c r="I296" s="7">
        <v>127944</v>
      </c>
      <c r="J296" s="7">
        <v>128381</v>
      </c>
      <c r="K296" s="7">
        <v>128653</v>
      </c>
      <c r="L296" s="7">
        <v>128774</v>
      </c>
      <c r="M296" s="7">
        <v>129087</v>
      </c>
      <c r="N296" s="7">
        <v>129156</v>
      </c>
      <c r="O296" s="7">
        <v>129007</v>
      </c>
      <c r="P296" s="7">
        <v>128695</v>
      </c>
      <c r="Q296" s="7">
        <v>128441</v>
      </c>
      <c r="R296" s="7">
        <v>128016</v>
      </c>
      <c r="S296" s="7">
        <v>127873</v>
      </c>
      <c r="T296" s="7">
        <v>127787</v>
      </c>
      <c r="U296" s="7">
        <v>127630</v>
      </c>
      <c r="V296" s="7">
        <v>127420</v>
      </c>
      <c r="W296" s="7">
        <v>126724</v>
      </c>
      <c r="X296" s="7">
        <v>126686</v>
      </c>
      <c r="Y296" s="7">
        <v>126269</v>
      </c>
      <c r="Z296" s="7">
        <v>125519</v>
      </c>
      <c r="AA296" s="7">
        <v>125083</v>
      </c>
      <c r="AB296" s="7">
        <v>124373</v>
      </c>
      <c r="AC296" s="8">
        <f t="shared" si="24"/>
        <v>2.0104866986200018E-4</v>
      </c>
      <c r="AD296" s="8">
        <f t="shared" si="25"/>
        <v>8.0411708214267463E-6</v>
      </c>
      <c r="AE296" s="8">
        <f t="shared" si="26"/>
        <v>-2.8828506983571422E-3</v>
      </c>
      <c r="AF296" s="8">
        <f t="shared" si="27"/>
        <v>-3.738270858234749E-3</v>
      </c>
      <c r="AG296" s="8">
        <f t="shared" si="28"/>
        <v>-5.0304503361571218E-3</v>
      </c>
      <c r="AH296" s="8">
        <f t="shared" si="29"/>
        <v>-5.6762309826275349E-3</v>
      </c>
    </row>
    <row r="297" spans="1:34" ht="15" customHeight="1" x14ac:dyDescent="0.25">
      <c r="A297" s="5">
        <v>298</v>
      </c>
      <c r="B297" s="6" t="s">
        <v>303</v>
      </c>
      <c r="C297" s="7">
        <v>82769</v>
      </c>
      <c r="D297" s="7">
        <v>85233</v>
      </c>
      <c r="E297" s="7">
        <v>87329</v>
      </c>
      <c r="F297" s="7">
        <v>89198</v>
      </c>
      <c r="G297" s="7">
        <v>92301</v>
      </c>
      <c r="H297" s="7">
        <v>94451</v>
      </c>
      <c r="I297" s="7">
        <v>94803</v>
      </c>
      <c r="J297" s="7">
        <v>97952</v>
      </c>
      <c r="K297" s="7">
        <v>98351</v>
      </c>
      <c r="L297" s="7">
        <v>98660</v>
      </c>
      <c r="M297" s="7">
        <v>98262</v>
      </c>
      <c r="N297" s="7">
        <v>98102</v>
      </c>
      <c r="O297" s="7">
        <v>100298</v>
      </c>
      <c r="P297" s="7">
        <v>100916</v>
      </c>
      <c r="Q297" s="7">
        <v>99234</v>
      </c>
      <c r="R297" s="7">
        <v>99603</v>
      </c>
      <c r="S297" s="7">
        <v>100637</v>
      </c>
      <c r="T297" s="7">
        <v>99631</v>
      </c>
      <c r="U297" s="7">
        <v>98429</v>
      </c>
      <c r="V297" s="7">
        <v>96728</v>
      </c>
      <c r="W297" s="7">
        <v>95333</v>
      </c>
      <c r="X297" s="7">
        <v>95778</v>
      </c>
      <c r="Y297" s="7">
        <v>95954</v>
      </c>
      <c r="Z297" s="7">
        <v>95718</v>
      </c>
      <c r="AA297" s="7">
        <v>94624</v>
      </c>
      <c r="AB297" s="7">
        <v>93972</v>
      </c>
      <c r="AC297" s="8">
        <f t="shared" si="24"/>
        <v>0.13535260786043085</v>
      </c>
      <c r="AD297" s="8">
        <f t="shared" si="25"/>
        <v>5.0906443391836032E-3</v>
      </c>
      <c r="AE297" s="8">
        <f t="shared" si="26"/>
        <v>-5.802641172942713E-3</v>
      </c>
      <c r="AF297" s="8">
        <f t="shared" si="27"/>
        <v>-2.8717007733745081E-3</v>
      </c>
      <c r="AG297" s="8">
        <f t="shared" si="28"/>
        <v>-6.9332018197977296E-3</v>
      </c>
      <c r="AH297" s="8">
        <f t="shared" si="29"/>
        <v>-6.8904294893473118E-3</v>
      </c>
    </row>
    <row r="298" spans="1:34" ht="15" customHeight="1" x14ac:dyDescent="0.25">
      <c r="A298" s="5">
        <v>299</v>
      </c>
      <c r="B298" s="6" t="s">
        <v>304</v>
      </c>
      <c r="C298" s="7">
        <v>875061</v>
      </c>
      <c r="D298" s="7">
        <v>877189</v>
      </c>
      <c r="E298" s="7">
        <v>882628</v>
      </c>
      <c r="F298" s="7">
        <v>888026</v>
      </c>
      <c r="G298" s="7">
        <v>894406</v>
      </c>
      <c r="H298" s="7">
        <v>900340</v>
      </c>
      <c r="I298" s="7">
        <v>903467</v>
      </c>
      <c r="J298" s="7">
        <v>898695</v>
      </c>
      <c r="K298" s="7">
        <v>902745</v>
      </c>
      <c r="L298" s="7">
        <v>907574</v>
      </c>
      <c r="M298" s="7">
        <v>957547</v>
      </c>
      <c r="N298" s="7">
        <v>973655</v>
      </c>
      <c r="O298" s="7">
        <v>989372</v>
      </c>
      <c r="P298" s="7">
        <v>1002491</v>
      </c>
      <c r="Q298" s="7">
        <v>1008918</v>
      </c>
      <c r="R298" s="7">
        <v>1017588</v>
      </c>
      <c r="S298" s="7">
        <v>1023810</v>
      </c>
      <c r="T298" s="7">
        <v>1022659</v>
      </c>
      <c r="U298" s="7">
        <v>1021681</v>
      </c>
      <c r="V298" s="7">
        <v>1019013</v>
      </c>
      <c r="W298" s="7">
        <v>1012334</v>
      </c>
      <c r="X298" s="7">
        <v>1004238</v>
      </c>
      <c r="Y298" s="7">
        <v>993798</v>
      </c>
      <c r="Z298" s="7">
        <v>989698</v>
      </c>
      <c r="AA298" s="7">
        <v>990142</v>
      </c>
      <c r="AB298" s="7">
        <v>988703</v>
      </c>
      <c r="AC298" s="8">
        <f t="shared" si="24"/>
        <v>0.12986751780733</v>
      </c>
      <c r="AD298" s="8">
        <f t="shared" si="25"/>
        <v>4.8959616427377561E-3</v>
      </c>
      <c r="AE298" s="8">
        <f t="shared" si="26"/>
        <v>-2.8754994965941583E-3</v>
      </c>
      <c r="AF298" s="8">
        <f t="shared" si="27"/>
        <v>-4.7128299485086345E-3</v>
      </c>
      <c r="AG298" s="8">
        <f t="shared" si="28"/>
        <v>-1.7118609260518003E-3</v>
      </c>
      <c r="AH298" s="8">
        <f t="shared" si="29"/>
        <v>-1.453326896546152E-3</v>
      </c>
    </row>
    <row r="299" spans="1:34" ht="15" customHeight="1" x14ac:dyDescent="0.25">
      <c r="A299" s="5">
        <v>300</v>
      </c>
      <c r="B299" s="9" t="s">
        <v>305</v>
      </c>
      <c r="C299" s="10">
        <v>143005</v>
      </c>
      <c r="D299" s="10">
        <v>142490</v>
      </c>
      <c r="E299" s="10">
        <v>142280</v>
      </c>
      <c r="F299" s="10">
        <v>141943</v>
      </c>
      <c r="G299" s="10">
        <v>141852</v>
      </c>
      <c r="H299" s="10">
        <v>140713</v>
      </c>
      <c r="I299" s="10">
        <v>141371</v>
      </c>
      <c r="J299" s="10">
        <v>141948</v>
      </c>
      <c r="K299" s="10">
        <v>142764</v>
      </c>
      <c r="L299" s="10">
        <v>144360</v>
      </c>
      <c r="M299" s="10">
        <v>144026</v>
      </c>
      <c r="N299" s="10">
        <v>144811</v>
      </c>
      <c r="O299" s="10">
        <v>144873</v>
      </c>
      <c r="P299" s="10">
        <v>145271</v>
      </c>
      <c r="Q299" s="10">
        <v>145750</v>
      </c>
      <c r="R299" s="10">
        <v>146399</v>
      </c>
      <c r="S299" s="10">
        <v>146981</v>
      </c>
      <c r="T299" s="10">
        <v>146841</v>
      </c>
      <c r="U299" s="10">
        <v>147913</v>
      </c>
      <c r="V299" s="10">
        <v>149480</v>
      </c>
      <c r="W299" s="10">
        <v>144348</v>
      </c>
      <c r="X299" s="10">
        <v>143948</v>
      </c>
      <c r="Y299" s="10">
        <v>144018</v>
      </c>
      <c r="Z299" s="10">
        <v>144978</v>
      </c>
      <c r="AA299" s="10">
        <v>145609</v>
      </c>
      <c r="AB299" s="10">
        <v>145738</v>
      </c>
      <c r="AC299" s="8">
        <f t="shared" si="24"/>
        <v>1.9111219887416524E-2</v>
      </c>
      <c r="AD299" s="8">
        <f t="shared" si="25"/>
        <v>7.5752255122640832E-4</v>
      </c>
      <c r="AE299" s="8">
        <f t="shared" si="26"/>
        <v>-4.5242580689464074E-4</v>
      </c>
      <c r="AF299" s="8">
        <f t="shared" si="27"/>
        <v>1.9185256758129654E-3</v>
      </c>
      <c r="AG299" s="8">
        <f t="shared" si="28"/>
        <v>3.9652399486571621E-3</v>
      </c>
      <c r="AH299" s="8">
        <f t="shared" si="29"/>
        <v>8.8593424856979995E-4</v>
      </c>
    </row>
    <row r="300" spans="1:34" ht="15" customHeight="1" x14ac:dyDescent="0.25">
      <c r="A300" s="5">
        <v>301</v>
      </c>
      <c r="B300" s="6" t="s">
        <v>306</v>
      </c>
      <c r="C300" s="7">
        <v>9117732</v>
      </c>
      <c r="D300" s="7">
        <v>9192501</v>
      </c>
      <c r="E300" s="7">
        <v>9245135</v>
      </c>
      <c r="F300" s="7">
        <v>9286162</v>
      </c>
      <c r="G300" s="7">
        <v>9332090</v>
      </c>
      <c r="H300" s="7">
        <v>9362080</v>
      </c>
      <c r="I300" s="7">
        <v>9398855</v>
      </c>
      <c r="J300" s="7">
        <v>9451936</v>
      </c>
      <c r="K300" s="7">
        <v>9515636</v>
      </c>
      <c r="L300" s="7">
        <v>9580567</v>
      </c>
      <c r="M300" s="7">
        <v>9475488</v>
      </c>
      <c r="N300" s="7">
        <v>9525109</v>
      </c>
      <c r="O300" s="7">
        <v>9571739</v>
      </c>
      <c r="P300" s="7">
        <v>9613194</v>
      </c>
      <c r="Q300" s="7">
        <v>9642614</v>
      </c>
      <c r="R300" s="7">
        <v>9654044</v>
      </c>
      <c r="S300" s="7">
        <v>9654839</v>
      </c>
      <c r="T300" s="7">
        <v>9654419</v>
      </c>
      <c r="U300" s="7">
        <v>9645234</v>
      </c>
      <c r="V300" s="7">
        <v>9633476</v>
      </c>
      <c r="W300" s="7">
        <v>9435971</v>
      </c>
      <c r="X300" s="7">
        <v>9365495</v>
      </c>
      <c r="Y300" s="7">
        <v>9303151</v>
      </c>
      <c r="Z300" s="7">
        <v>9335921</v>
      </c>
      <c r="AA300" s="7">
        <v>9411198</v>
      </c>
      <c r="AB300" s="7">
        <v>9434123</v>
      </c>
      <c r="AC300" s="8">
        <f t="shared" si="24"/>
        <v>3.4700625111595731E-2</v>
      </c>
      <c r="AD300" s="8">
        <f t="shared" si="25"/>
        <v>1.3654166847358873E-3</v>
      </c>
      <c r="AE300" s="8">
        <f t="shared" si="26"/>
        <v>-2.301714204018257E-3</v>
      </c>
      <c r="AF300" s="8">
        <f t="shared" si="27"/>
        <v>-3.9172328668568568E-5</v>
      </c>
      <c r="AG300" s="8">
        <f t="shared" si="28"/>
        <v>4.6708956988112948E-3</v>
      </c>
      <c r="AH300" s="8">
        <f t="shared" si="29"/>
        <v>2.4359279233100821E-3</v>
      </c>
    </row>
    <row r="301" spans="1:34" ht="15" customHeight="1" x14ac:dyDescent="0.25">
      <c r="A301" s="5">
        <v>302</v>
      </c>
      <c r="B301" s="9" t="s">
        <v>307</v>
      </c>
      <c r="C301" s="10">
        <v>12398950</v>
      </c>
      <c r="D301" s="10">
        <v>12525736</v>
      </c>
      <c r="E301" s="10">
        <v>12634977</v>
      </c>
      <c r="F301" s="10">
        <v>12717433</v>
      </c>
      <c r="G301" s="10">
        <v>12764590</v>
      </c>
      <c r="H301" s="10">
        <v>12761175</v>
      </c>
      <c r="I301" s="10">
        <v>12713660</v>
      </c>
      <c r="J301" s="10">
        <v>12692603</v>
      </c>
      <c r="K301" s="10">
        <v>12768395</v>
      </c>
      <c r="L301" s="10">
        <v>12874797</v>
      </c>
      <c r="M301" s="10">
        <v>12839549</v>
      </c>
      <c r="N301" s="10">
        <v>12931546</v>
      </c>
      <c r="O301" s="10">
        <v>13023889</v>
      </c>
      <c r="P301" s="10">
        <v>13112357</v>
      </c>
      <c r="Q301" s="10">
        <v>13185999</v>
      </c>
      <c r="R301" s="10">
        <v>13258364</v>
      </c>
      <c r="S301" s="10">
        <v>13297429</v>
      </c>
      <c r="T301" s="10">
        <v>13310930</v>
      </c>
      <c r="U301" s="10">
        <v>13287640</v>
      </c>
      <c r="V301" s="10">
        <v>13239102</v>
      </c>
      <c r="W301" s="10">
        <v>13182677</v>
      </c>
      <c r="X301" s="10">
        <v>12971258</v>
      </c>
      <c r="Y301" s="10">
        <v>12904776</v>
      </c>
      <c r="Z301" s="10">
        <v>12881909</v>
      </c>
      <c r="AA301" s="10">
        <v>12906895</v>
      </c>
      <c r="AB301" s="10">
        <v>12844441</v>
      </c>
      <c r="AC301" s="8">
        <f t="shared" si="24"/>
        <v>3.5929735985708471E-2</v>
      </c>
      <c r="AD301" s="8">
        <f t="shared" si="25"/>
        <v>1.4129700680629576E-3</v>
      </c>
      <c r="AE301" s="8">
        <f t="shared" si="26"/>
        <v>-3.1667241013575431E-3</v>
      </c>
      <c r="AF301" s="8">
        <f t="shared" si="27"/>
        <v>-5.1850128716927069E-3</v>
      </c>
      <c r="AG301" s="8">
        <f t="shared" si="28"/>
        <v>-1.5609020800844142E-3</v>
      </c>
      <c r="AH301" s="8">
        <f t="shared" si="29"/>
        <v>-4.8388090241688652E-3</v>
      </c>
    </row>
    <row r="302" spans="1:34" ht="15" customHeight="1" x14ac:dyDescent="0.25">
      <c r="A302" s="5">
        <v>303</v>
      </c>
      <c r="B302" s="6" t="s">
        <v>308</v>
      </c>
      <c r="C302" s="7">
        <v>123967</v>
      </c>
      <c r="D302" s="7">
        <v>123968</v>
      </c>
      <c r="E302" s="7">
        <v>123963</v>
      </c>
      <c r="F302" s="7">
        <v>123979</v>
      </c>
      <c r="G302" s="7">
        <v>123467</v>
      </c>
      <c r="H302" s="7">
        <v>123580</v>
      </c>
      <c r="I302" s="7">
        <v>124357</v>
      </c>
      <c r="J302" s="7">
        <v>125737</v>
      </c>
      <c r="K302" s="7">
        <v>126051</v>
      </c>
      <c r="L302" s="7">
        <v>126644</v>
      </c>
      <c r="M302" s="7">
        <v>127240</v>
      </c>
      <c r="N302" s="7">
        <v>127552</v>
      </c>
      <c r="O302" s="7">
        <v>127636</v>
      </c>
      <c r="P302" s="7">
        <v>127240</v>
      </c>
      <c r="Q302" s="7">
        <v>126741</v>
      </c>
      <c r="R302" s="7">
        <v>126073</v>
      </c>
      <c r="S302" s="7">
        <v>125790</v>
      </c>
      <c r="T302" s="7">
        <v>125344</v>
      </c>
      <c r="U302" s="7">
        <v>124730</v>
      </c>
      <c r="V302" s="7">
        <v>122017</v>
      </c>
      <c r="W302" s="7">
        <v>121656</v>
      </c>
      <c r="X302" s="7">
        <v>120827</v>
      </c>
      <c r="Y302" s="7">
        <v>119823</v>
      </c>
      <c r="Z302" s="7">
        <v>118810</v>
      </c>
      <c r="AA302" s="7">
        <v>119189</v>
      </c>
      <c r="AB302" s="7">
        <v>119170</v>
      </c>
      <c r="AC302" s="8">
        <f t="shared" si="24"/>
        <v>-3.8695781941968425E-2</v>
      </c>
      <c r="AD302" s="8">
        <f t="shared" si="25"/>
        <v>-1.5773289490877973E-3</v>
      </c>
      <c r="AE302" s="8">
        <f t="shared" si="26"/>
        <v>-5.6151815186419318E-3</v>
      </c>
      <c r="AF302" s="8">
        <f t="shared" si="27"/>
        <v>-4.1207552385652546E-3</v>
      </c>
      <c r="AG302" s="8">
        <f t="shared" si="28"/>
        <v>-1.8198782749877518E-3</v>
      </c>
      <c r="AH302" s="8">
        <f t="shared" si="29"/>
        <v>-1.594106838718338E-4</v>
      </c>
    </row>
    <row r="303" spans="1:34" ht="15" customHeight="1" x14ac:dyDescent="0.25">
      <c r="A303" s="5">
        <v>304</v>
      </c>
      <c r="B303" s="6" t="s">
        <v>309</v>
      </c>
      <c r="C303" s="7">
        <v>4136658</v>
      </c>
      <c r="D303" s="7">
        <v>4179628</v>
      </c>
      <c r="E303" s="7">
        <v>4165678</v>
      </c>
      <c r="F303" s="7">
        <v>4153143</v>
      </c>
      <c r="G303" s="7">
        <v>4143522</v>
      </c>
      <c r="H303" s="7">
        <v>4149607</v>
      </c>
      <c r="I303" s="7">
        <v>4162783</v>
      </c>
      <c r="J303" s="7">
        <v>4202186</v>
      </c>
      <c r="K303" s="7">
        <v>4260236</v>
      </c>
      <c r="L303" s="7">
        <v>4317853</v>
      </c>
      <c r="M303" s="7">
        <v>4344900</v>
      </c>
      <c r="N303" s="7">
        <v>4401358</v>
      </c>
      <c r="O303" s="7">
        <v>4465085</v>
      </c>
      <c r="P303" s="7">
        <v>4533265</v>
      </c>
      <c r="Q303" s="7">
        <v>4602584</v>
      </c>
      <c r="R303" s="7">
        <v>4669540</v>
      </c>
      <c r="S303" s="7">
        <v>4713476</v>
      </c>
      <c r="T303" s="7">
        <v>4741080</v>
      </c>
      <c r="U303" s="7">
        <v>4759212</v>
      </c>
      <c r="V303" s="7">
        <v>4761684</v>
      </c>
      <c r="W303" s="7">
        <v>4745853</v>
      </c>
      <c r="X303" s="7">
        <v>4623626</v>
      </c>
      <c r="Y303" s="7">
        <v>4595850</v>
      </c>
      <c r="Z303" s="7">
        <v>4601326</v>
      </c>
      <c r="AA303" s="7">
        <v>4623434</v>
      </c>
      <c r="AB303" s="7">
        <v>4630041</v>
      </c>
      <c r="AC303" s="8">
        <f t="shared" si="24"/>
        <v>0.11927091869813748</v>
      </c>
      <c r="AD303" s="8">
        <f t="shared" si="25"/>
        <v>4.5172725688973348E-3</v>
      </c>
      <c r="AE303" s="8">
        <f t="shared" si="26"/>
        <v>-8.4912353121668893E-4</v>
      </c>
      <c r="AF303" s="8">
        <f t="shared" si="27"/>
        <v>-4.9289050314245131E-3</v>
      </c>
      <c r="AG303" s="8">
        <f t="shared" si="28"/>
        <v>2.4737216035890519E-3</v>
      </c>
      <c r="AH303" s="8">
        <f t="shared" si="29"/>
        <v>1.4290244004780861E-3</v>
      </c>
    </row>
    <row r="304" spans="1:34" ht="15" customHeight="1" x14ac:dyDescent="0.25">
      <c r="A304" s="5">
        <v>305</v>
      </c>
      <c r="B304" s="9" t="s">
        <v>310</v>
      </c>
      <c r="C304" s="10">
        <v>129030</v>
      </c>
      <c r="D304" s="10">
        <v>128336</v>
      </c>
      <c r="E304" s="10">
        <v>127346</v>
      </c>
      <c r="F304" s="10">
        <v>126844</v>
      </c>
      <c r="G304" s="10">
        <v>126532</v>
      </c>
      <c r="H304" s="10">
        <v>125882</v>
      </c>
      <c r="I304" s="10">
        <v>126008</v>
      </c>
      <c r="J304" s="10">
        <v>125987</v>
      </c>
      <c r="K304" s="10">
        <v>125923</v>
      </c>
      <c r="L304" s="10">
        <v>126122</v>
      </c>
      <c r="M304" s="10">
        <v>127087</v>
      </c>
      <c r="N304" s="10">
        <v>127179</v>
      </c>
      <c r="O304" s="10">
        <v>126909</v>
      </c>
      <c r="P304" s="10">
        <v>126360</v>
      </c>
      <c r="Q304" s="10">
        <v>125951</v>
      </c>
      <c r="R304" s="10">
        <v>125429</v>
      </c>
      <c r="S304" s="10">
        <v>124724</v>
      </c>
      <c r="T304" s="10">
        <v>124268</v>
      </c>
      <c r="U304" s="10">
        <v>123813</v>
      </c>
      <c r="V304" s="10">
        <v>123339</v>
      </c>
      <c r="W304" s="10">
        <v>122667</v>
      </c>
      <c r="X304" s="10">
        <v>122147</v>
      </c>
      <c r="Y304" s="10">
        <v>120774</v>
      </c>
      <c r="Z304" s="10">
        <v>120360</v>
      </c>
      <c r="AA304" s="10">
        <v>120051</v>
      </c>
      <c r="AB304" s="10">
        <v>119541</v>
      </c>
      <c r="AC304" s="8">
        <f t="shared" si="24"/>
        <v>-7.3541036968146942E-2</v>
      </c>
      <c r="AD304" s="8">
        <f t="shared" si="25"/>
        <v>-3.0507580195269224E-3</v>
      </c>
      <c r="AE304" s="8">
        <f t="shared" si="26"/>
        <v>-4.7965051198107789E-3</v>
      </c>
      <c r="AF304" s="8">
        <f t="shared" si="27"/>
        <v>-5.1494873222678317E-3</v>
      </c>
      <c r="AG304" s="8">
        <f t="shared" si="28"/>
        <v>-3.4146972104718287E-3</v>
      </c>
      <c r="AH304" s="8">
        <f t="shared" si="29"/>
        <v>-4.2481945173301347E-3</v>
      </c>
    </row>
    <row r="305" spans="1:34" ht="15" customHeight="1" x14ac:dyDescent="0.25">
      <c r="A305" s="5">
        <v>306</v>
      </c>
      <c r="B305" s="9" t="s">
        <v>311</v>
      </c>
      <c r="C305" s="10">
        <v>157757</v>
      </c>
      <c r="D305" s="10">
        <v>159833</v>
      </c>
      <c r="E305" s="10">
        <v>160054</v>
      </c>
      <c r="F305" s="10">
        <v>161185</v>
      </c>
      <c r="G305" s="10">
        <v>161489</v>
      </c>
      <c r="H305" s="10">
        <v>162031</v>
      </c>
      <c r="I305" s="10">
        <v>162975</v>
      </c>
      <c r="J305" s="10">
        <v>163646</v>
      </c>
      <c r="K305" s="10">
        <v>164488</v>
      </c>
      <c r="L305" s="10">
        <v>165440</v>
      </c>
      <c r="M305" s="10">
        <v>154236</v>
      </c>
      <c r="N305" s="10">
        <v>154976</v>
      </c>
      <c r="O305" s="10">
        <v>154747</v>
      </c>
      <c r="P305" s="10">
        <v>153779</v>
      </c>
      <c r="Q305" s="10">
        <v>153388</v>
      </c>
      <c r="R305" s="10">
        <v>152164</v>
      </c>
      <c r="S305" s="10">
        <v>151207</v>
      </c>
      <c r="T305" s="10">
        <v>150557</v>
      </c>
      <c r="U305" s="10">
        <v>150605</v>
      </c>
      <c r="V305" s="10">
        <v>149667</v>
      </c>
      <c r="W305" s="10">
        <v>128950</v>
      </c>
      <c r="X305" s="10">
        <v>130110</v>
      </c>
      <c r="Y305" s="10">
        <v>130555</v>
      </c>
      <c r="Z305" s="10">
        <v>131591</v>
      </c>
      <c r="AA305" s="10">
        <v>132584</v>
      </c>
      <c r="AB305" s="10">
        <v>132843</v>
      </c>
      <c r="AC305" s="8">
        <f t="shared" si="24"/>
        <v>-0.1579264311567791</v>
      </c>
      <c r="AD305" s="8">
        <f t="shared" si="25"/>
        <v>-6.8519335044217033E-3</v>
      </c>
      <c r="AE305" s="8">
        <f t="shared" si="26"/>
        <v>-1.3487310722975931E-2</v>
      </c>
      <c r="AF305" s="8">
        <f t="shared" si="27"/>
        <v>5.9663778483067809E-3</v>
      </c>
      <c r="AG305" s="8">
        <f t="shared" si="28"/>
        <v>5.8079296349762277E-3</v>
      </c>
      <c r="AH305" s="8">
        <f t="shared" si="29"/>
        <v>1.9534785494478971E-3</v>
      </c>
    </row>
    <row r="306" spans="1:34" ht="15" customHeight="1" x14ac:dyDescent="0.25">
      <c r="A306" s="5">
        <v>307</v>
      </c>
      <c r="B306" s="6" t="s">
        <v>312</v>
      </c>
      <c r="C306" s="7">
        <v>444874</v>
      </c>
      <c r="D306" s="7">
        <v>452750</v>
      </c>
      <c r="E306" s="7">
        <v>461783</v>
      </c>
      <c r="F306" s="7">
        <v>471114</v>
      </c>
      <c r="G306" s="7">
        <v>480882</v>
      </c>
      <c r="H306" s="7">
        <v>491114</v>
      </c>
      <c r="I306" s="7">
        <v>503264</v>
      </c>
      <c r="J306" s="7">
        <v>517370</v>
      </c>
      <c r="K306" s="7">
        <v>530998</v>
      </c>
      <c r="L306" s="7">
        <v>541569</v>
      </c>
      <c r="M306" s="7">
        <v>599888</v>
      </c>
      <c r="N306" s="7">
        <v>606316</v>
      </c>
      <c r="O306" s="7">
        <v>613504</v>
      </c>
      <c r="P306" s="7">
        <v>623123</v>
      </c>
      <c r="Q306" s="7">
        <v>633253</v>
      </c>
      <c r="R306" s="7">
        <v>643407</v>
      </c>
      <c r="S306" s="7">
        <v>656094</v>
      </c>
      <c r="T306" s="7">
        <v>668021</v>
      </c>
      <c r="U306" s="7">
        <v>677771</v>
      </c>
      <c r="V306" s="7">
        <v>687971</v>
      </c>
      <c r="W306" s="7">
        <v>639140</v>
      </c>
      <c r="X306" s="7">
        <v>646856</v>
      </c>
      <c r="Y306" s="7">
        <v>653184</v>
      </c>
      <c r="Z306" s="7">
        <v>660366</v>
      </c>
      <c r="AA306" s="7">
        <v>667789</v>
      </c>
      <c r="AB306" s="7">
        <v>672784</v>
      </c>
      <c r="AC306" s="8">
        <f t="shared" si="24"/>
        <v>0.51230235976928296</v>
      </c>
      <c r="AD306" s="8">
        <f t="shared" si="25"/>
        <v>1.6682961213927872E-2</v>
      </c>
      <c r="AE306" s="8">
        <f t="shared" si="26"/>
        <v>4.4746648192246496E-3</v>
      </c>
      <c r="AF306" s="8">
        <f t="shared" si="27"/>
        <v>1.0312976819715658E-2</v>
      </c>
      <c r="AG306" s="8">
        <f t="shared" si="28"/>
        <v>9.903875670553175E-3</v>
      </c>
      <c r="AH306" s="8">
        <f t="shared" si="29"/>
        <v>7.4799075755964837E-3</v>
      </c>
    </row>
    <row r="307" spans="1:34" ht="15" customHeight="1" x14ac:dyDescent="0.25">
      <c r="A307" s="5">
        <v>308</v>
      </c>
      <c r="B307" s="9" t="s">
        <v>313</v>
      </c>
      <c r="C307" s="10">
        <v>152240</v>
      </c>
      <c r="D307" s="10">
        <v>150995</v>
      </c>
      <c r="E307" s="10">
        <v>149851</v>
      </c>
      <c r="F307" s="10">
        <v>148710</v>
      </c>
      <c r="G307" s="10">
        <v>147704</v>
      </c>
      <c r="H307" s="10">
        <v>146726</v>
      </c>
      <c r="I307" s="10">
        <v>145822</v>
      </c>
      <c r="J307" s="10">
        <v>145061</v>
      </c>
      <c r="K307" s="10">
        <v>144488</v>
      </c>
      <c r="L307" s="10">
        <v>143998</v>
      </c>
      <c r="M307" s="10">
        <v>143567</v>
      </c>
      <c r="N307" s="10">
        <v>143136</v>
      </c>
      <c r="O307" s="10">
        <v>142548</v>
      </c>
      <c r="P307" s="10">
        <v>140280</v>
      </c>
      <c r="Q307" s="10">
        <v>139446</v>
      </c>
      <c r="R307" s="10">
        <v>138379</v>
      </c>
      <c r="S307" s="10">
        <v>137251</v>
      </c>
      <c r="T307" s="10">
        <v>136207</v>
      </c>
      <c r="U307" s="10">
        <v>135087</v>
      </c>
      <c r="V307" s="10">
        <v>134153</v>
      </c>
      <c r="W307" s="10">
        <v>133200</v>
      </c>
      <c r="X307" s="10">
        <v>132251</v>
      </c>
      <c r="Y307" s="10">
        <v>131399</v>
      </c>
      <c r="Z307" s="10">
        <v>130590</v>
      </c>
      <c r="AA307" s="10">
        <v>129905</v>
      </c>
      <c r="AB307" s="10">
        <v>128968</v>
      </c>
      <c r="AC307" s="8">
        <f t="shared" si="24"/>
        <v>-0.15286389910667367</v>
      </c>
      <c r="AD307" s="8">
        <f t="shared" si="25"/>
        <v>-6.613788443013191E-3</v>
      </c>
      <c r="AE307" s="8">
        <f t="shared" si="26"/>
        <v>-7.0184534052368797E-3</v>
      </c>
      <c r="AF307" s="8">
        <f t="shared" si="27"/>
        <v>-6.4366845287443519E-3</v>
      </c>
      <c r="AG307" s="8">
        <f t="shared" si="28"/>
        <v>-6.2053945490785356E-3</v>
      </c>
      <c r="AH307" s="8">
        <f t="shared" si="29"/>
        <v>-7.2129633193487551E-3</v>
      </c>
    </row>
    <row r="308" spans="1:34" ht="15" customHeight="1" x14ac:dyDescent="0.25">
      <c r="A308" s="5">
        <v>309</v>
      </c>
      <c r="B308" s="6" t="s">
        <v>314</v>
      </c>
      <c r="C308" s="7">
        <v>376127</v>
      </c>
      <c r="D308" s="7">
        <v>375926</v>
      </c>
      <c r="E308" s="7">
        <v>376140</v>
      </c>
      <c r="F308" s="7">
        <v>376825</v>
      </c>
      <c r="G308" s="7">
        <v>379457</v>
      </c>
      <c r="H308" s="7">
        <v>381444</v>
      </c>
      <c r="I308" s="7">
        <v>387166</v>
      </c>
      <c r="J308" s="7">
        <v>387662</v>
      </c>
      <c r="K308" s="7">
        <v>389389</v>
      </c>
      <c r="L308" s="7">
        <v>391516</v>
      </c>
      <c r="M308" s="7">
        <v>399958</v>
      </c>
      <c r="N308" s="7">
        <v>403956</v>
      </c>
      <c r="O308" s="7">
        <v>407563</v>
      </c>
      <c r="P308" s="7">
        <v>406378</v>
      </c>
      <c r="Q308" s="7">
        <v>404712</v>
      </c>
      <c r="R308" s="7">
        <v>404222</v>
      </c>
      <c r="S308" s="7">
        <v>402138</v>
      </c>
      <c r="T308" s="7">
        <v>400439</v>
      </c>
      <c r="U308" s="7">
        <v>397635</v>
      </c>
      <c r="V308" s="7">
        <v>395208</v>
      </c>
      <c r="W308" s="7">
        <v>392511</v>
      </c>
      <c r="X308" s="7">
        <v>389040</v>
      </c>
      <c r="Y308" s="7">
        <v>385496</v>
      </c>
      <c r="Z308" s="7">
        <v>384163</v>
      </c>
      <c r="AA308" s="7">
        <v>383764</v>
      </c>
      <c r="AB308" s="7">
        <v>383474</v>
      </c>
      <c r="AC308" s="8">
        <f t="shared" si="24"/>
        <v>1.953329593461783E-2</v>
      </c>
      <c r="AD308" s="8">
        <f t="shared" si="25"/>
        <v>7.7409824277729911E-4</v>
      </c>
      <c r="AE308" s="8">
        <f t="shared" si="26"/>
        <v>-5.2553829098572757E-3</v>
      </c>
      <c r="AF308" s="8">
        <f t="shared" si="27"/>
        <v>-4.64771387702545E-3</v>
      </c>
      <c r="AG308" s="8">
        <f t="shared" si="28"/>
        <v>-1.7514627011772088E-3</v>
      </c>
      <c r="AH308" s="8">
        <f t="shared" si="29"/>
        <v>-7.5567275721537199E-4</v>
      </c>
    </row>
    <row r="309" spans="1:34" ht="15" customHeight="1" x14ac:dyDescent="0.25">
      <c r="A309" s="5">
        <v>310</v>
      </c>
      <c r="B309" s="6" t="s">
        <v>315</v>
      </c>
      <c r="C309" s="7">
        <v>1041595</v>
      </c>
      <c r="D309" s="7">
        <v>1041069</v>
      </c>
      <c r="E309" s="7">
        <v>1041120</v>
      </c>
      <c r="F309" s="7">
        <v>1039674</v>
      </c>
      <c r="G309" s="7">
        <v>1038019</v>
      </c>
      <c r="H309" s="7">
        <v>1033470</v>
      </c>
      <c r="I309" s="7">
        <v>1031458</v>
      </c>
      <c r="J309" s="7">
        <v>1031485</v>
      </c>
      <c r="K309" s="7">
        <v>1033155</v>
      </c>
      <c r="L309" s="7">
        <v>1035566</v>
      </c>
      <c r="M309" s="7">
        <v>1080506</v>
      </c>
      <c r="N309" s="7">
        <v>1084294</v>
      </c>
      <c r="O309" s="7">
        <v>1086456</v>
      </c>
      <c r="P309" s="7">
        <v>1088879</v>
      </c>
      <c r="Q309" s="7">
        <v>1089425</v>
      </c>
      <c r="R309" s="7">
        <v>1088623</v>
      </c>
      <c r="S309" s="7">
        <v>1087990</v>
      </c>
      <c r="T309" s="7">
        <v>1088379</v>
      </c>
      <c r="U309" s="7">
        <v>1090820</v>
      </c>
      <c r="V309" s="7">
        <v>1090238</v>
      </c>
      <c r="W309" s="7">
        <v>226579</v>
      </c>
      <c r="X309" s="7">
        <v>227527</v>
      </c>
      <c r="Y309" s="7">
        <v>228069</v>
      </c>
      <c r="Z309" s="7">
        <v>229143</v>
      </c>
      <c r="AA309" s="7">
        <v>230100</v>
      </c>
      <c r="AB309" s="7">
        <v>231184</v>
      </c>
      <c r="AC309" s="8">
        <f t="shared" si="24"/>
        <v>-0.77804808970857198</v>
      </c>
      <c r="AD309" s="8">
        <f t="shared" si="25"/>
        <v>-5.8434893730542559E-2</v>
      </c>
      <c r="AE309" s="8">
        <f t="shared" si="26"/>
        <v>-0.1435381417851519</v>
      </c>
      <c r="AF309" s="8">
        <f t="shared" si="27"/>
        <v>4.0321594222125778E-3</v>
      </c>
      <c r="AG309" s="8">
        <f t="shared" si="28"/>
        <v>4.5321444081674045E-3</v>
      </c>
      <c r="AH309" s="8">
        <f t="shared" si="29"/>
        <v>4.7109952194697956E-3</v>
      </c>
    </row>
    <row r="310" spans="1:34" ht="15" customHeight="1" x14ac:dyDescent="0.25">
      <c r="A310" s="5">
        <v>311</v>
      </c>
      <c r="B310" s="6" t="s">
        <v>316</v>
      </c>
      <c r="C310" s="7">
        <v>145079</v>
      </c>
      <c r="D310" s="7">
        <v>144918</v>
      </c>
      <c r="E310" s="7">
        <v>145137</v>
      </c>
      <c r="F310" s="7">
        <v>145545</v>
      </c>
      <c r="G310" s="7">
        <v>146360</v>
      </c>
      <c r="H310" s="7">
        <v>147128</v>
      </c>
      <c r="I310" s="7">
        <v>152167</v>
      </c>
      <c r="J310" s="7">
        <v>152717</v>
      </c>
      <c r="K310" s="7">
        <v>153451</v>
      </c>
      <c r="L310" s="7">
        <v>154101</v>
      </c>
      <c r="M310" s="7">
        <v>154112</v>
      </c>
      <c r="N310" s="7">
        <v>154537</v>
      </c>
      <c r="O310" s="7">
        <v>154640</v>
      </c>
      <c r="P310" s="7">
        <v>154966</v>
      </c>
      <c r="Q310" s="7">
        <v>155013</v>
      </c>
      <c r="R310" s="7">
        <v>154652</v>
      </c>
      <c r="S310" s="7">
        <v>154762</v>
      </c>
      <c r="T310" s="7">
        <v>154298</v>
      </c>
      <c r="U310" s="7">
        <v>153626</v>
      </c>
      <c r="V310" s="7">
        <v>153039</v>
      </c>
      <c r="W310" s="7">
        <v>151805</v>
      </c>
      <c r="X310" s="7">
        <v>150904</v>
      </c>
      <c r="Y310" s="7">
        <v>149065</v>
      </c>
      <c r="Z310" s="7">
        <v>148419</v>
      </c>
      <c r="AA310" s="7">
        <v>148043</v>
      </c>
      <c r="AB310" s="7">
        <v>147952</v>
      </c>
      <c r="AC310" s="8">
        <f t="shared" si="24"/>
        <v>1.9803003880644338E-2</v>
      </c>
      <c r="AD310" s="8">
        <f t="shared" si="25"/>
        <v>7.8468671338782769E-4</v>
      </c>
      <c r="AE310" s="8">
        <f t="shared" si="26"/>
        <v>-4.4191601130635361E-3</v>
      </c>
      <c r="AF310" s="8">
        <f t="shared" si="27"/>
        <v>-5.1285848026720871E-3</v>
      </c>
      <c r="AG310" s="8">
        <f t="shared" si="28"/>
        <v>-2.4950673306370907E-3</v>
      </c>
      <c r="AH310" s="8">
        <f t="shared" si="29"/>
        <v>-6.1468627358267532E-4</v>
      </c>
    </row>
    <row r="311" spans="1:34" ht="15" customHeight="1" x14ac:dyDescent="0.25">
      <c r="A311" s="5">
        <v>312</v>
      </c>
      <c r="B311" s="9" t="s">
        <v>317</v>
      </c>
      <c r="C311" s="10">
        <v>83171</v>
      </c>
      <c r="D311" s="10">
        <v>84191</v>
      </c>
      <c r="E311" s="10">
        <v>84692</v>
      </c>
      <c r="F311" s="10">
        <v>84756</v>
      </c>
      <c r="G311" s="10">
        <v>85796</v>
      </c>
      <c r="H311" s="10">
        <v>86201</v>
      </c>
      <c r="I311" s="10">
        <v>87246</v>
      </c>
      <c r="J311" s="10">
        <v>87880</v>
      </c>
      <c r="K311" s="10">
        <v>88984</v>
      </c>
      <c r="L311" s="10">
        <v>90273</v>
      </c>
      <c r="M311" s="10">
        <v>90864</v>
      </c>
      <c r="N311" s="10">
        <v>91267</v>
      </c>
      <c r="O311" s="10">
        <v>91303</v>
      </c>
      <c r="P311" s="10">
        <v>90838</v>
      </c>
      <c r="Q311" s="10">
        <v>90733</v>
      </c>
      <c r="R311" s="10">
        <v>91228</v>
      </c>
      <c r="S311" s="10">
        <v>91550</v>
      </c>
      <c r="T311" s="10">
        <v>92155</v>
      </c>
      <c r="U311" s="10">
        <v>93275</v>
      </c>
      <c r="V311" s="10">
        <v>94178</v>
      </c>
      <c r="W311" s="10">
        <v>87294</v>
      </c>
      <c r="X311" s="10">
        <v>88605</v>
      </c>
      <c r="Y311" s="10">
        <v>89855</v>
      </c>
      <c r="Z311" s="10">
        <v>90538</v>
      </c>
      <c r="AA311" s="10">
        <v>90969</v>
      </c>
      <c r="AB311" s="10">
        <v>91591</v>
      </c>
      <c r="AC311" s="8">
        <f t="shared" si="24"/>
        <v>0.10123721008524605</v>
      </c>
      <c r="AD311" s="8">
        <f t="shared" si="25"/>
        <v>3.8648206001397067E-3</v>
      </c>
      <c r="AE311" s="8">
        <f t="shared" si="26"/>
        <v>3.9719346783462228E-4</v>
      </c>
      <c r="AF311" s="8">
        <f t="shared" si="27"/>
        <v>9.6565831218096143E-3</v>
      </c>
      <c r="AG311" s="8">
        <f t="shared" si="28"/>
        <v>6.3989710241909581E-3</v>
      </c>
      <c r="AH311" s="8">
        <f t="shared" si="29"/>
        <v>6.8374940913937714E-3</v>
      </c>
    </row>
    <row r="312" spans="1:34" ht="15" customHeight="1" x14ac:dyDescent="0.25">
      <c r="A312" s="5">
        <v>313</v>
      </c>
      <c r="B312" s="6" t="s">
        <v>318</v>
      </c>
      <c r="C312" s="7">
        <v>275580</v>
      </c>
      <c r="D312" s="7">
        <v>276392</v>
      </c>
      <c r="E312" s="7">
        <v>275792</v>
      </c>
      <c r="F312" s="7">
        <v>275582</v>
      </c>
      <c r="G312" s="7">
        <v>274962</v>
      </c>
      <c r="H312" s="7">
        <v>274086</v>
      </c>
      <c r="I312" s="7">
        <v>273716</v>
      </c>
      <c r="J312" s="7">
        <v>273889</v>
      </c>
      <c r="K312" s="7">
        <v>275188</v>
      </c>
      <c r="L312" s="7">
        <v>276368</v>
      </c>
      <c r="M312" s="7">
        <v>290615</v>
      </c>
      <c r="N312" s="7">
        <v>290960</v>
      </c>
      <c r="O312" s="7">
        <v>290834</v>
      </c>
      <c r="P312" s="7">
        <v>291149</v>
      </c>
      <c r="Q312" s="7">
        <v>291519</v>
      </c>
      <c r="R312" s="7">
        <v>291303</v>
      </c>
      <c r="S312" s="7">
        <v>291245</v>
      </c>
      <c r="T312" s="7">
        <v>291275</v>
      </c>
      <c r="U312" s="7">
        <v>291872</v>
      </c>
      <c r="V312" s="7">
        <v>291771</v>
      </c>
      <c r="W312" s="7">
        <v>280608</v>
      </c>
      <c r="X312" s="7">
        <v>279807</v>
      </c>
      <c r="Y312" s="7">
        <v>281522</v>
      </c>
      <c r="Z312" s="7">
        <v>281465</v>
      </c>
      <c r="AA312" s="7">
        <v>281273</v>
      </c>
      <c r="AB312" s="7">
        <v>281219</v>
      </c>
      <c r="AC312" s="8">
        <f t="shared" si="24"/>
        <v>2.0462297699397634E-2</v>
      </c>
      <c r="AD312" s="8">
        <f t="shared" si="25"/>
        <v>8.1055863147105889E-4</v>
      </c>
      <c r="AE312" s="8">
        <f t="shared" si="26"/>
        <v>-3.5168251684537521E-3</v>
      </c>
      <c r="AF312" s="8">
        <f t="shared" si="27"/>
        <v>4.3510415527392432E-4</v>
      </c>
      <c r="AG312" s="8">
        <f t="shared" si="28"/>
        <v>-3.5889293504876019E-4</v>
      </c>
      <c r="AH312" s="8">
        <f t="shared" si="29"/>
        <v>-1.9198429995058181E-4</v>
      </c>
    </row>
    <row r="313" spans="1:34" ht="15" customHeight="1" x14ac:dyDescent="0.25">
      <c r="A313" s="5">
        <v>314</v>
      </c>
      <c r="B313" s="6" t="s">
        <v>319</v>
      </c>
      <c r="C313" s="7">
        <v>131618</v>
      </c>
      <c r="D313" s="7">
        <v>130231</v>
      </c>
      <c r="E313" s="7">
        <v>128871</v>
      </c>
      <c r="F313" s="7">
        <v>127768</v>
      </c>
      <c r="G313" s="7">
        <v>126475</v>
      </c>
      <c r="H313" s="7">
        <v>125255</v>
      </c>
      <c r="I313" s="7">
        <v>123721</v>
      </c>
      <c r="J313" s="7">
        <v>122302</v>
      </c>
      <c r="K313" s="7">
        <v>121682</v>
      </c>
      <c r="L313" s="7">
        <v>120929</v>
      </c>
      <c r="M313" s="7">
        <v>124362</v>
      </c>
      <c r="N313" s="7">
        <v>123671</v>
      </c>
      <c r="O313" s="7">
        <v>123014</v>
      </c>
      <c r="P313" s="7">
        <v>122639</v>
      </c>
      <c r="Q313" s="7">
        <v>122160</v>
      </c>
      <c r="R313" s="7">
        <v>121474</v>
      </c>
      <c r="S313" s="7">
        <v>120181</v>
      </c>
      <c r="T313" s="7">
        <v>119183</v>
      </c>
      <c r="U313" s="7">
        <v>118217</v>
      </c>
      <c r="V313" s="7">
        <v>117488</v>
      </c>
      <c r="W313" s="7">
        <v>116680</v>
      </c>
      <c r="X313" s="7">
        <v>115750</v>
      </c>
      <c r="Y313" s="7">
        <v>114140</v>
      </c>
      <c r="Z313" s="7">
        <v>113680</v>
      </c>
      <c r="AA313" s="7">
        <v>113139</v>
      </c>
      <c r="AB313" s="7">
        <v>112468</v>
      </c>
      <c r="AC313" s="8">
        <f t="shared" si="24"/>
        <v>-0.1454968165448495</v>
      </c>
      <c r="AD313" s="8">
        <f t="shared" si="25"/>
        <v>-6.269665147049408E-3</v>
      </c>
      <c r="AE313" s="8">
        <f t="shared" si="26"/>
        <v>-7.6735579044308055E-3</v>
      </c>
      <c r="AF313" s="8">
        <f t="shared" si="27"/>
        <v>-7.3263124213718278E-3</v>
      </c>
      <c r="AG313" s="8">
        <f t="shared" si="28"/>
        <v>-4.9069309427143271E-3</v>
      </c>
      <c r="AH313" s="8">
        <f t="shared" si="29"/>
        <v>-5.9307577404785266E-3</v>
      </c>
    </row>
    <row r="314" spans="1:34" ht="15" customHeight="1" x14ac:dyDescent="0.25">
      <c r="A314" s="5">
        <v>315</v>
      </c>
      <c r="B314" s="6" t="s">
        <v>320</v>
      </c>
      <c r="C314" s="7">
        <v>203926</v>
      </c>
      <c r="D314" s="7">
        <v>206384</v>
      </c>
      <c r="E314" s="7">
        <v>209319</v>
      </c>
      <c r="F314" s="7">
        <v>211584</v>
      </c>
      <c r="G314" s="7">
        <v>213173</v>
      </c>
      <c r="H314" s="7">
        <v>214831</v>
      </c>
      <c r="I314" s="7">
        <v>216933</v>
      </c>
      <c r="J314" s="7">
        <v>217741</v>
      </c>
      <c r="K314" s="7">
        <v>219503</v>
      </c>
      <c r="L314" s="7">
        <v>220577</v>
      </c>
      <c r="M314" s="7">
        <v>219883</v>
      </c>
      <c r="N314" s="7">
        <v>219639</v>
      </c>
      <c r="O314" s="7">
        <v>220257</v>
      </c>
      <c r="P314" s="7">
        <v>220755</v>
      </c>
      <c r="Q314" s="7">
        <v>222355</v>
      </c>
      <c r="R314" s="7">
        <v>223198</v>
      </c>
      <c r="S314" s="7">
        <v>224502</v>
      </c>
      <c r="T314" s="7">
        <v>226704</v>
      </c>
      <c r="U314" s="7">
        <v>228059</v>
      </c>
      <c r="V314" s="7">
        <v>216181</v>
      </c>
      <c r="W314" s="7">
        <v>210204</v>
      </c>
      <c r="X314" s="7">
        <v>206353</v>
      </c>
      <c r="Y314" s="7">
        <v>207312</v>
      </c>
      <c r="Z314" s="7">
        <v>207286</v>
      </c>
      <c r="AA314" s="7">
        <v>208586</v>
      </c>
      <c r="AB314" s="7">
        <v>209211</v>
      </c>
      <c r="AC314" s="8">
        <f t="shared" si="24"/>
        <v>2.5916263742730206E-2</v>
      </c>
      <c r="AD314" s="8">
        <f t="shared" si="25"/>
        <v>1.0239690639997079E-3</v>
      </c>
      <c r="AE314" s="8">
        <f t="shared" si="26"/>
        <v>-6.4507001067521941E-3</v>
      </c>
      <c r="AF314" s="8">
        <f t="shared" si="27"/>
        <v>-9.4658684118054115E-4</v>
      </c>
      <c r="AG314" s="8">
        <f t="shared" si="28"/>
        <v>3.0440929309090148E-3</v>
      </c>
      <c r="AH314" s="8">
        <f t="shared" si="29"/>
        <v>2.996366007306339E-3</v>
      </c>
    </row>
    <row r="315" spans="1:34" ht="15" customHeight="1" x14ac:dyDescent="0.25">
      <c r="A315" s="5">
        <v>316</v>
      </c>
      <c r="B315" s="9" t="s">
        <v>321</v>
      </c>
      <c r="C315" s="10">
        <v>426151</v>
      </c>
      <c r="D315" s="10">
        <v>435352</v>
      </c>
      <c r="E315" s="10">
        <v>441951</v>
      </c>
      <c r="F315" s="10">
        <v>446376</v>
      </c>
      <c r="G315" s="10">
        <v>451315</v>
      </c>
      <c r="H315" s="10">
        <v>458118</v>
      </c>
      <c r="I315" s="10">
        <v>468250</v>
      </c>
      <c r="J315" s="10">
        <v>479218</v>
      </c>
      <c r="K315" s="10">
        <v>490907</v>
      </c>
      <c r="L315" s="10">
        <v>501228</v>
      </c>
      <c r="M315" s="10">
        <v>566260</v>
      </c>
      <c r="N315" s="10">
        <v>572458</v>
      </c>
      <c r="O315" s="10">
        <v>581652</v>
      </c>
      <c r="P315" s="10">
        <v>590234</v>
      </c>
      <c r="Q315" s="10">
        <v>599079</v>
      </c>
      <c r="R315" s="10">
        <v>607517</v>
      </c>
      <c r="S315" s="10">
        <v>617871</v>
      </c>
      <c r="T315" s="10">
        <v>625280</v>
      </c>
      <c r="U315" s="10">
        <v>637260</v>
      </c>
      <c r="V315" s="10">
        <v>644381</v>
      </c>
      <c r="W315" s="10">
        <v>582060</v>
      </c>
      <c r="X315" s="10">
        <v>592945</v>
      </c>
      <c r="Y315" s="10">
        <v>601130</v>
      </c>
      <c r="Z315" s="10">
        <v>609280</v>
      </c>
      <c r="AA315" s="10">
        <v>618157</v>
      </c>
      <c r="AB315" s="10">
        <v>625485</v>
      </c>
      <c r="AC315" s="8">
        <f t="shared" si="24"/>
        <v>0.46775438752930298</v>
      </c>
      <c r="AD315" s="8">
        <f t="shared" si="25"/>
        <v>1.5467750437325734E-2</v>
      </c>
      <c r="AE315" s="8">
        <f t="shared" si="26"/>
        <v>2.9189709677845954E-3</v>
      </c>
      <c r="AF315" s="8">
        <f t="shared" si="27"/>
        <v>1.4494808245451685E-2</v>
      </c>
      <c r="AG315" s="8">
        <f t="shared" si="28"/>
        <v>1.3326730222595451E-2</v>
      </c>
      <c r="AH315" s="8">
        <f t="shared" si="29"/>
        <v>1.1854593574124373E-2</v>
      </c>
    </row>
    <row r="316" spans="1:34" ht="15" customHeight="1" x14ac:dyDescent="0.25">
      <c r="A316" s="5">
        <v>317</v>
      </c>
      <c r="B316" s="9" t="s">
        <v>322</v>
      </c>
      <c r="C316" s="10">
        <v>114476</v>
      </c>
      <c r="D316" s="10">
        <v>113307</v>
      </c>
      <c r="E316" s="10">
        <v>111980</v>
      </c>
      <c r="F316" s="10">
        <v>110656</v>
      </c>
      <c r="G316" s="10">
        <v>109987</v>
      </c>
      <c r="H316" s="10">
        <v>109582</v>
      </c>
      <c r="I316" s="10">
        <v>109025</v>
      </c>
      <c r="J316" s="10">
        <v>108722</v>
      </c>
      <c r="K316" s="10">
        <v>108326</v>
      </c>
      <c r="L316" s="10">
        <v>108204</v>
      </c>
      <c r="M316" s="10">
        <v>110803</v>
      </c>
      <c r="N316" s="10">
        <v>110784</v>
      </c>
      <c r="O316" s="10">
        <v>110316</v>
      </c>
      <c r="P316" s="10">
        <v>109818</v>
      </c>
      <c r="Q316" s="10">
        <v>108852</v>
      </c>
      <c r="R316" s="10">
        <v>107756</v>
      </c>
      <c r="S316" s="10">
        <v>106838</v>
      </c>
      <c r="T316" s="10">
        <v>105969</v>
      </c>
      <c r="U316" s="10">
        <v>105092</v>
      </c>
      <c r="V316" s="10">
        <v>104643</v>
      </c>
      <c r="W316" s="10">
        <v>103761</v>
      </c>
      <c r="X316" s="10">
        <v>102575</v>
      </c>
      <c r="Y316" s="10">
        <v>101182</v>
      </c>
      <c r="Z316" s="10">
        <v>100364</v>
      </c>
      <c r="AA316" s="10">
        <v>99949</v>
      </c>
      <c r="AB316" s="10">
        <v>99300</v>
      </c>
      <c r="AC316" s="8">
        <f t="shared" si="24"/>
        <v>-0.13256927216185052</v>
      </c>
      <c r="AD316" s="8">
        <f t="shared" si="25"/>
        <v>-5.6726344225770386E-3</v>
      </c>
      <c r="AE316" s="8">
        <f t="shared" si="26"/>
        <v>-8.1390809366977956E-3</v>
      </c>
      <c r="AF316" s="8">
        <f t="shared" si="27"/>
        <v>-8.750411640368605E-3</v>
      </c>
      <c r="AG316" s="8">
        <f t="shared" si="28"/>
        <v>-6.2388915780920984E-3</v>
      </c>
      <c r="AH316" s="8">
        <f t="shared" si="29"/>
        <v>-6.493311588910344E-3</v>
      </c>
    </row>
    <row r="317" spans="1:34" ht="15" customHeight="1" x14ac:dyDescent="0.25">
      <c r="A317" s="5">
        <v>318</v>
      </c>
      <c r="B317" s="6" t="s">
        <v>323</v>
      </c>
      <c r="C317" s="7">
        <v>1150915</v>
      </c>
      <c r="D317" s="7">
        <v>1156981</v>
      </c>
      <c r="E317" s="7">
        <v>1165667</v>
      </c>
      <c r="F317" s="7">
        <v>1173575</v>
      </c>
      <c r="G317" s="7">
        <v>1175284</v>
      </c>
      <c r="H317" s="7">
        <v>1178556</v>
      </c>
      <c r="I317" s="7">
        <v>1182625</v>
      </c>
      <c r="J317" s="7">
        <v>1186341</v>
      </c>
      <c r="K317" s="7">
        <v>1191170</v>
      </c>
      <c r="L317" s="7">
        <v>1195998</v>
      </c>
      <c r="M317" s="7">
        <v>1214342</v>
      </c>
      <c r="N317" s="7">
        <v>1217471</v>
      </c>
      <c r="O317" s="7">
        <v>1217832</v>
      </c>
      <c r="P317" s="7">
        <v>1218457</v>
      </c>
      <c r="Q317" s="7">
        <v>1218686</v>
      </c>
      <c r="R317" s="7">
        <v>1217677</v>
      </c>
      <c r="S317" s="7">
        <v>1215446</v>
      </c>
      <c r="T317" s="7">
        <v>1214920</v>
      </c>
      <c r="U317" s="7">
        <v>1215361</v>
      </c>
      <c r="V317" s="7">
        <v>1214426</v>
      </c>
      <c r="W317" s="7">
        <v>1137300</v>
      </c>
      <c r="X317" s="7">
        <v>1147484</v>
      </c>
      <c r="Y317" s="7">
        <v>1151169</v>
      </c>
      <c r="Z317" s="7">
        <v>1158194</v>
      </c>
      <c r="AA317" s="7">
        <v>1166241</v>
      </c>
      <c r="AB317" s="7">
        <v>1171426</v>
      </c>
      <c r="AC317" s="8">
        <f t="shared" si="24"/>
        <v>1.782147248059153E-2</v>
      </c>
      <c r="AD317" s="8">
        <f t="shared" si="25"/>
        <v>7.0683096354873243E-4</v>
      </c>
      <c r="AE317" s="8">
        <f t="shared" si="26"/>
        <v>-3.8648257815019349E-3</v>
      </c>
      <c r="AF317" s="8">
        <f t="shared" si="27"/>
        <v>5.9304716050938566E-3</v>
      </c>
      <c r="AG317" s="8">
        <f t="shared" si="28"/>
        <v>5.8315584817281163E-3</v>
      </c>
      <c r="AH317" s="8">
        <f t="shared" si="29"/>
        <v>4.4459078355159869E-3</v>
      </c>
    </row>
    <row r="318" spans="1:34" ht="15" customHeight="1" x14ac:dyDescent="0.25">
      <c r="A318" s="5">
        <v>319</v>
      </c>
      <c r="B318" s="9" t="s">
        <v>324</v>
      </c>
      <c r="C318" s="10">
        <v>255834</v>
      </c>
      <c r="D318" s="10">
        <v>255644</v>
      </c>
      <c r="E318" s="10">
        <v>253708</v>
      </c>
      <c r="F318" s="10">
        <v>251559</v>
      </c>
      <c r="G318" s="10">
        <v>250420</v>
      </c>
      <c r="H318" s="10">
        <v>248957</v>
      </c>
      <c r="I318" s="10">
        <v>248758</v>
      </c>
      <c r="J318" s="10">
        <v>250126</v>
      </c>
      <c r="K318" s="10">
        <v>252929</v>
      </c>
      <c r="L318" s="10">
        <v>256218</v>
      </c>
      <c r="M318" s="10">
        <v>263175</v>
      </c>
      <c r="N318" s="10">
        <v>264932</v>
      </c>
      <c r="O318" s="10">
        <v>266401</v>
      </c>
      <c r="P318" s="10">
        <v>268851</v>
      </c>
      <c r="Q318" s="10">
        <v>270882</v>
      </c>
      <c r="R318" s="10">
        <v>273518</v>
      </c>
      <c r="S318" s="10">
        <v>274504</v>
      </c>
      <c r="T318" s="10">
        <v>274897</v>
      </c>
      <c r="U318" s="10">
        <v>273749</v>
      </c>
      <c r="V318" s="10">
        <v>272910</v>
      </c>
      <c r="W318" s="10">
        <v>271758</v>
      </c>
      <c r="X318" s="10">
        <v>261109</v>
      </c>
      <c r="Y318" s="10">
        <v>265786</v>
      </c>
      <c r="Z318" s="10">
        <v>263322</v>
      </c>
      <c r="AA318" s="10">
        <v>261417</v>
      </c>
      <c r="AB318" s="10">
        <v>258852</v>
      </c>
      <c r="AC318" s="8">
        <f t="shared" si="24"/>
        <v>1.1796711930392364E-2</v>
      </c>
      <c r="AD318" s="8">
        <f t="shared" si="25"/>
        <v>4.6921697376300919E-4</v>
      </c>
      <c r="AE318" s="8">
        <f t="shared" si="26"/>
        <v>-5.4959381099137783E-3</v>
      </c>
      <c r="AF318" s="8">
        <f t="shared" si="27"/>
        <v>-9.6839049819102963E-3</v>
      </c>
      <c r="AG318" s="8">
        <f t="shared" si="28"/>
        <v>-8.7729590041006889E-3</v>
      </c>
      <c r="AH318" s="8">
        <f t="shared" si="29"/>
        <v>-9.8119097074788556E-3</v>
      </c>
    </row>
    <row r="319" spans="1:34" ht="15" customHeight="1" x14ac:dyDescent="0.25">
      <c r="A319" s="5">
        <v>320</v>
      </c>
      <c r="B319" s="6" t="s">
        <v>325</v>
      </c>
      <c r="C319" s="7">
        <v>152850</v>
      </c>
      <c r="D319" s="7">
        <v>151320</v>
      </c>
      <c r="E319" s="7">
        <v>150653</v>
      </c>
      <c r="F319" s="7">
        <v>149422</v>
      </c>
      <c r="G319" s="7">
        <v>148555</v>
      </c>
      <c r="H319" s="7">
        <v>147397</v>
      </c>
      <c r="I319" s="7">
        <v>146735</v>
      </c>
      <c r="J319" s="7">
        <v>145957</v>
      </c>
      <c r="K319" s="7">
        <v>144986</v>
      </c>
      <c r="L319" s="7">
        <v>144637</v>
      </c>
      <c r="M319" s="7">
        <v>147949</v>
      </c>
      <c r="N319" s="7">
        <v>147504</v>
      </c>
      <c r="O319" s="7">
        <v>146967</v>
      </c>
      <c r="P319" s="7">
        <v>146573</v>
      </c>
      <c r="Q319" s="7">
        <v>145790</v>
      </c>
      <c r="R319" s="7">
        <v>145174</v>
      </c>
      <c r="S319" s="7">
        <v>144134</v>
      </c>
      <c r="T319" s="7">
        <v>142676</v>
      </c>
      <c r="U319" s="7">
        <v>141627</v>
      </c>
      <c r="V319" s="7">
        <v>140785</v>
      </c>
      <c r="W319" s="7">
        <v>139130</v>
      </c>
      <c r="X319" s="7">
        <v>137919</v>
      </c>
      <c r="Y319" s="7">
        <v>136572</v>
      </c>
      <c r="Z319" s="7">
        <v>135690</v>
      </c>
      <c r="AA319" s="7">
        <v>135017</v>
      </c>
      <c r="AB319" s="7">
        <v>134089</v>
      </c>
      <c r="AC319" s="8">
        <f t="shared" si="24"/>
        <v>-0.12274124959110239</v>
      </c>
      <c r="AD319" s="8">
        <f t="shared" si="25"/>
        <v>-5.2244365014136873E-3</v>
      </c>
      <c r="AE319" s="8">
        <f t="shared" si="26"/>
        <v>-7.9114647551686845E-3</v>
      </c>
      <c r="AF319" s="8">
        <f t="shared" si="27"/>
        <v>-7.353825183793572E-3</v>
      </c>
      <c r="AG319" s="8">
        <f t="shared" si="28"/>
        <v>-6.0973981244769604E-3</v>
      </c>
      <c r="AH319" s="8">
        <f t="shared" si="29"/>
        <v>-6.8732085589222102E-3</v>
      </c>
    </row>
    <row r="320" spans="1:34" ht="15" customHeight="1" x14ac:dyDescent="0.25">
      <c r="A320" s="5">
        <v>321</v>
      </c>
      <c r="B320" s="9" t="s">
        <v>326</v>
      </c>
      <c r="C320" s="10">
        <v>194435</v>
      </c>
      <c r="D320" s="10">
        <v>194783</v>
      </c>
      <c r="E320" s="10">
        <v>195589</v>
      </c>
      <c r="F320" s="10">
        <v>196408</v>
      </c>
      <c r="G320" s="10">
        <v>197077</v>
      </c>
      <c r="H320" s="10">
        <v>197554</v>
      </c>
      <c r="I320" s="10">
        <v>200895</v>
      </c>
      <c r="J320" s="10">
        <v>201508</v>
      </c>
      <c r="K320" s="10">
        <v>202717</v>
      </c>
      <c r="L320" s="10">
        <v>202973</v>
      </c>
      <c r="M320" s="10">
        <v>208231</v>
      </c>
      <c r="N320" s="10">
        <v>208647</v>
      </c>
      <c r="O320" s="10">
        <v>208758</v>
      </c>
      <c r="P320" s="10">
        <v>209813</v>
      </c>
      <c r="Q320" s="10">
        <v>211148</v>
      </c>
      <c r="R320" s="10">
        <v>211859</v>
      </c>
      <c r="S320" s="10">
        <v>211190</v>
      </c>
      <c r="T320" s="10">
        <v>209525</v>
      </c>
      <c r="U320" s="10">
        <v>208682</v>
      </c>
      <c r="V320" s="10">
        <v>207680</v>
      </c>
      <c r="W320" s="10">
        <v>206836</v>
      </c>
      <c r="X320" s="10">
        <v>206535</v>
      </c>
      <c r="Y320" s="10">
        <v>200536</v>
      </c>
      <c r="Z320" s="10">
        <v>199497</v>
      </c>
      <c r="AA320" s="10">
        <v>199607</v>
      </c>
      <c r="AB320" s="10">
        <v>199668</v>
      </c>
      <c r="AC320" s="8">
        <f t="shared" si="24"/>
        <v>2.6913878674107029E-2</v>
      </c>
      <c r="AD320" s="8">
        <f t="shared" si="25"/>
        <v>1.0628872746689666E-3</v>
      </c>
      <c r="AE320" s="8">
        <f t="shared" si="26"/>
        <v>-5.9089701410814932E-3</v>
      </c>
      <c r="AF320" s="8">
        <f t="shared" si="27"/>
        <v>-7.0292229275723539E-3</v>
      </c>
      <c r="AG320" s="8">
        <f t="shared" si="28"/>
        <v>-1.4448866547160932E-3</v>
      </c>
      <c r="AH320" s="8">
        <f t="shared" si="29"/>
        <v>3.0560050499230991E-4</v>
      </c>
    </row>
    <row r="321" spans="1:34" ht="15" customHeight="1" x14ac:dyDescent="0.25">
      <c r="A321" s="5">
        <v>322</v>
      </c>
      <c r="B321" s="9" t="s">
        <v>327</v>
      </c>
      <c r="C321" s="10">
        <v>91079</v>
      </c>
      <c r="D321" s="10">
        <v>90673</v>
      </c>
      <c r="E321" s="10">
        <v>90409</v>
      </c>
      <c r="F321" s="10">
        <v>89816</v>
      </c>
      <c r="G321" s="10">
        <v>89366</v>
      </c>
      <c r="H321" s="10">
        <v>88351</v>
      </c>
      <c r="I321" s="10">
        <v>88164</v>
      </c>
      <c r="J321" s="10">
        <v>88058</v>
      </c>
      <c r="K321" s="10">
        <v>87902</v>
      </c>
      <c r="L321" s="10">
        <v>88331</v>
      </c>
      <c r="M321" s="10">
        <v>88927</v>
      </c>
      <c r="N321" s="10">
        <v>89074</v>
      </c>
      <c r="O321" s="10">
        <v>89448</v>
      </c>
      <c r="P321" s="10">
        <v>88643</v>
      </c>
      <c r="Q321" s="10">
        <v>87779</v>
      </c>
      <c r="R321" s="10">
        <v>87438</v>
      </c>
      <c r="S321" s="10">
        <v>86486</v>
      </c>
      <c r="T321" s="10">
        <v>85747</v>
      </c>
      <c r="U321" s="10">
        <v>85081</v>
      </c>
      <c r="V321" s="10">
        <v>84580</v>
      </c>
      <c r="W321" s="10">
        <v>83652</v>
      </c>
      <c r="X321" s="10">
        <v>83061</v>
      </c>
      <c r="Y321" s="10">
        <v>81535</v>
      </c>
      <c r="Z321" s="10">
        <v>81090</v>
      </c>
      <c r="AA321" s="10">
        <v>80837</v>
      </c>
      <c r="AB321" s="10">
        <v>80415</v>
      </c>
      <c r="AC321" s="8">
        <f t="shared" si="24"/>
        <v>-0.11708516782134192</v>
      </c>
      <c r="AD321" s="8">
        <f t="shared" si="25"/>
        <v>-4.9686765185265047E-3</v>
      </c>
      <c r="AE321" s="8">
        <f t="shared" si="26"/>
        <v>-8.3379691784088994E-3</v>
      </c>
      <c r="AF321" s="8">
        <f t="shared" si="27"/>
        <v>-7.8618547505785452E-3</v>
      </c>
      <c r="AG321" s="8">
        <f t="shared" si="28"/>
        <v>-4.5999377186761725E-3</v>
      </c>
      <c r="AH321" s="8">
        <f t="shared" si="29"/>
        <v>-5.220381755879115E-3</v>
      </c>
    </row>
    <row r="322" spans="1:34" ht="15" customHeight="1" x14ac:dyDescent="0.25">
      <c r="A322" s="5">
        <v>323</v>
      </c>
      <c r="B322" s="6" t="s">
        <v>328</v>
      </c>
      <c r="C322" s="7">
        <v>400061</v>
      </c>
      <c r="D322" s="7">
        <v>400094</v>
      </c>
      <c r="E322" s="7">
        <v>398417</v>
      </c>
      <c r="F322" s="7">
        <v>397707</v>
      </c>
      <c r="G322" s="7">
        <v>397521</v>
      </c>
      <c r="H322" s="7">
        <v>398369</v>
      </c>
      <c r="I322" s="7">
        <v>402199</v>
      </c>
      <c r="J322" s="7">
        <v>405234</v>
      </c>
      <c r="K322" s="7">
        <v>409132</v>
      </c>
      <c r="L322" s="7">
        <v>411721</v>
      </c>
      <c r="M322" s="7">
        <v>430980</v>
      </c>
      <c r="N322" s="7">
        <v>430610</v>
      </c>
      <c r="O322" s="7">
        <v>431270</v>
      </c>
      <c r="P322" s="7">
        <v>431256</v>
      </c>
      <c r="Q322" s="7">
        <v>431600</v>
      </c>
      <c r="R322" s="7">
        <v>432023</v>
      </c>
      <c r="S322" s="7">
        <v>432418</v>
      </c>
      <c r="T322" s="7">
        <v>431436</v>
      </c>
      <c r="U322" s="7">
        <v>431457</v>
      </c>
      <c r="V322" s="7">
        <v>430743</v>
      </c>
      <c r="W322" s="7">
        <v>414414</v>
      </c>
      <c r="X322" s="7">
        <v>413299</v>
      </c>
      <c r="Y322" s="7">
        <v>411378</v>
      </c>
      <c r="Z322" s="7">
        <v>411693</v>
      </c>
      <c r="AA322" s="7">
        <v>412193</v>
      </c>
      <c r="AB322" s="7">
        <v>411658</v>
      </c>
      <c r="AC322" s="8">
        <f t="shared" ref="AC322:AC385" si="30">IF(C322="","",IF(C322=0,"",(AB322-C322)/C322))</f>
        <v>2.8988079317904019E-2</v>
      </c>
      <c r="AD322" s="8">
        <f t="shared" ref="AD322:AD342" si="31">IF(C322="","",IF(C322=0,"",(AB322/C322)^(1/25)-1))</f>
        <v>1.1436883957332E-3</v>
      </c>
      <c r="AE322" s="8">
        <f t="shared" ref="AE322:AE342" si="32">IF(R322="","",IF(R322=0,"",(AB322/R322)^(1/10)-1))</f>
        <v>-4.8169530930367577E-3</v>
      </c>
      <c r="AF322" s="8">
        <f t="shared" ref="AF322:AF342" si="33">IF(W322="","",IF(W322=0,"",(AB322/W322)^(1/5)-1))</f>
        <v>-1.3336232565978046E-3</v>
      </c>
      <c r="AG322" s="8">
        <f t="shared" ref="AG322:AG342" si="34">IF(Y322="","",IF(Y322=0,"",(AB322/Y322)^(1/3)-1))</f>
        <v>2.2682828419240408E-4</v>
      </c>
      <c r="AH322" s="8">
        <f t="shared" ref="AH322:AH342" si="35">IF(AA322="","",IF(AA322=0,"",(AB322-AA322)/AA322))</f>
        <v>-1.2979356757635379E-3</v>
      </c>
    </row>
    <row r="323" spans="1:34" ht="15" customHeight="1" x14ac:dyDescent="0.25">
      <c r="A323" s="5">
        <v>324</v>
      </c>
      <c r="B323" s="9" t="s">
        <v>329</v>
      </c>
      <c r="C323" s="10">
        <v>124545</v>
      </c>
      <c r="D323" s="10">
        <v>126731</v>
      </c>
      <c r="E323" s="10">
        <v>128584</v>
      </c>
      <c r="F323" s="10">
        <v>129800</v>
      </c>
      <c r="G323" s="10">
        <v>130007</v>
      </c>
      <c r="H323" s="10">
        <v>129859</v>
      </c>
      <c r="I323" s="10">
        <v>130818</v>
      </c>
      <c r="J323" s="10">
        <v>131949</v>
      </c>
      <c r="K323" s="10">
        <v>133591</v>
      </c>
      <c r="L323" s="10">
        <v>134650</v>
      </c>
      <c r="M323" s="10">
        <v>136790</v>
      </c>
      <c r="N323" s="10">
        <v>137859</v>
      </c>
      <c r="O323" s="10">
        <v>138847</v>
      </c>
      <c r="P323" s="10">
        <v>140017</v>
      </c>
      <c r="Q323" s="10">
        <v>140979</v>
      </c>
      <c r="R323" s="10">
        <v>141566</v>
      </c>
      <c r="S323" s="10">
        <v>141730</v>
      </c>
      <c r="T323" s="10">
        <v>140922</v>
      </c>
      <c r="U323" s="10">
        <v>139877</v>
      </c>
      <c r="V323" s="10">
        <v>139087</v>
      </c>
      <c r="W323" s="10">
        <v>137481</v>
      </c>
      <c r="X323" s="10">
        <v>136266</v>
      </c>
      <c r="Y323" s="10">
        <v>134499</v>
      </c>
      <c r="Z323" s="10">
        <v>133628</v>
      </c>
      <c r="AA323" s="10">
        <v>133115</v>
      </c>
      <c r="AB323" s="10">
        <v>132949</v>
      </c>
      <c r="AC323" s="8">
        <f t="shared" si="30"/>
        <v>6.7477618531454495E-2</v>
      </c>
      <c r="AD323" s="8">
        <f t="shared" si="31"/>
        <v>2.615354073220777E-3</v>
      </c>
      <c r="AE323" s="8">
        <f t="shared" si="32"/>
        <v>-6.2603660762959867E-3</v>
      </c>
      <c r="AF323" s="8">
        <f t="shared" si="33"/>
        <v>-6.6816040925002929E-3</v>
      </c>
      <c r="AG323" s="8">
        <f t="shared" si="34"/>
        <v>-3.8562681054067349E-3</v>
      </c>
      <c r="AH323" s="8">
        <f t="shared" si="35"/>
        <v>-1.2470420313262969E-3</v>
      </c>
    </row>
    <row r="324" spans="1:34" ht="15" customHeight="1" x14ac:dyDescent="0.25">
      <c r="A324" s="5">
        <v>325</v>
      </c>
      <c r="B324" s="6" t="s">
        <v>330</v>
      </c>
      <c r="C324" s="7">
        <v>273816</v>
      </c>
      <c r="D324" s="7">
        <v>275457</v>
      </c>
      <c r="E324" s="7">
        <v>277093</v>
      </c>
      <c r="F324" s="7">
        <v>278393</v>
      </c>
      <c r="G324" s="7">
        <v>280135</v>
      </c>
      <c r="H324" s="7">
        <v>282427</v>
      </c>
      <c r="I324" s="7">
        <v>286401</v>
      </c>
      <c r="J324" s="7">
        <v>289474</v>
      </c>
      <c r="K324" s="7">
        <v>290977</v>
      </c>
      <c r="L324" s="7">
        <v>293063</v>
      </c>
      <c r="M324" s="7">
        <v>248239</v>
      </c>
      <c r="N324" s="7">
        <v>248537</v>
      </c>
      <c r="O324" s="7">
        <v>248203</v>
      </c>
      <c r="P324" s="7">
        <v>246703</v>
      </c>
      <c r="Q324" s="7">
        <v>245763</v>
      </c>
      <c r="R324" s="7">
        <v>245764</v>
      </c>
      <c r="S324" s="7">
        <v>245553</v>
      </c>
      <c r="T324" s="7">
        <v>245962</v>
      </c>
      <c r="U324" s="7">
        <v>245347</v>
      </c>
      <c r="V324" s="7">
        <v>244660</v>
      </c>
      <c r="W324" s="7">
        <v>227210</v>
      </c>
      <c r="X324" s="7">
        <v>228123</v>
      </c>
      <c r="Y324" s="7">
        <v>230000</v>
      </c>
      <c r="Z324" s="7">
        <v>230965</v>
      </c>
      <c r="AA324" s="7">
        <v>232976</v>
      </c>
      <c r="AB324" s="7">
        <v>234140</v>
      </c>
      <c r="AC324" s="8">
        <f t="shared" si="30"/>
        <v>-0.14490022496859203</v>
      </c>
      <c r="AD324" s="8">
        <f t="shared" si="31"/>
        <v>-6.2419225911106713E-3</v>
      </c>
      <c r="AE324" s="8">
        <f t="shared" si="32"/>
        <v>-4.8335305937574624E-3</v>
      </c>
      <c r="AF324" s="8">
        <f t="shared" si="33"/>
        <v>6.0269951048046444E-3</v>
      </c>
      <c r="AG324" s="8">
        <f t="shared" si="34"/>
        <v>5.9643557362372146E-3</v>
      </c>
      <c r="AH324" s="8">
        <f t="shared" si="35"/>
        <v>4.9962227868965044E-3</v>
      </c>
    </row>
    <row r="325" spans="1:34" ht="15" customHeight="1" x14ac:dyDescent="0.25">
      <c r="A325" s="5">
        <v>326</v>
      </c>
      <c r="B325" s="6" t="s">
        <v>331</v>
      </c>
      <c r="C325" s="7">
        <v>110006</v>
      </c>
      <c r="D325" s="7">
        <v>109889</v>
      </c>
      <c r="E325" s="7">
        <v>110015</v>
      </c>
      <c r="F325" s="7">
        <v>110420</v>
      </c>
      <c r="G325" s="7">
        <v>110590</v>
      </c>
      <c r="H325" s="7">
        <v>110943</v>
      </c>
      <c r="I325" s="7">
        <v>111534</v>
      </c>
      <c r="J325" s="7">
        <v>112267</v>
      </c>
      <c r="K325" s="7">
        <v>112945</v>
      </c>
      <c r="L325" s="7">
        <v>113636</v>
      </c>
      <c r="M325" s="7">
        <v>114820</v>
      </c>
      <c r="N325" s="7">
        <v>115494</v>
      </c>
      <c r="O325" s="7">
        <v>116395</v>
      </c>
      <c r="P325" s="7">
        <v>116988</v>
      </c>
      <c r="Q325" s="7">
        <v>117330</v>
      </c>
      <c r="R325" s="7">
        <v>118518</v>
      </c>
      <c r="S325" s="7">
        <v>119271</v>
      </c>
      <c r="T325" s="7">
        <v>119789</v>
      </c>
      <c r="U325" s="7">
        <v>120345</v>
      </c>
      <c r="V325" s="7">
        <v>121083</v>
      </c>
      <c r="W325" s="7">
        <v>112532</v>
      </c>
      <c r="X325" s="7">
        <v>112225</v>
      </c>
      <c r="Y325" s="7">
        <v>112466</v>
      </c>
      <c r="Z325" s="7">
        <v>112834</v>
      </c>
      <c r="AA325" s="7">
        <v>113356</v>
      </c>
      <c r="AB325" s="7">
        <v>113962</v>
      </c>
      <c r="AC325" s="8">
        <f t="shared" si="30"/>
        <v>3.5961674817737217E-2</v>
      </c>
      <c r="AD325" s="8">
        <f t="shared" si="31"/>
        <v>1.4142050355019364E-3</v>
      </c>
      <c r="AE325" s="8">
        <f t="shared" si="32"/>
        <v>-3.9123057404477635E-3</v>
      </c>
      <c r="AF325" s="8">
        <f t="shared" si="33"/>
        <v>2.5286784982345711E-3</v>
      </c>
      <c r="AG325" s="8">
        <f t="shared" si="34"/>
        <v>4.4144168745288148E-3</v>
      </c>
      <c r="AH325" s="8">
        <f t="shared" si="35"/>
        <v>5.3459896256042912E-3</v>
      </c>
    </row>
    <row r="326" spans="1:34" ht="15" customHeight="1" x14ac:dyDescent="0.25">
      <c r="A326" s="5">
        <v>327</v>
      </c>
      <c r="B326" s="6" t="s">
        <v>332</v>
      </c>
      <c r="C326" s="7">
        <v>659224</v>
      </c>
      <c r="D326" s="7">
        <v>663781</v>
      </c>
      <c r="E326" s="7">
        <v>666252</v>
      </c>
      <c r="F326" s="7">
        <v>669292</v>
      </c>
      <c r="G326" s="7">
        <v>671681</v>
      </c>
      <c r="H326" s="7">
        <v>673162</v>
      </c>
      <c r="I326" s="7">
        <v>673647</v>
      </c>
      <c r="J326" s="7">
        <v>675351</v>
      </c>
      <c r="K326" s="7">
        <v>673345</v>
      </c>
      <c r="L326" s="7">
        <v>672220</v>
      </c>
      <c r="M326" s="7">
        <v>651503</v>
      </c>
      <c r="N326" s="7">
        <v>650807</v>
      </c>
      <c r="O326" s="7">
        <v>649903</v>
      </c>
      <c r="P326" s="7">
        <v>650042</v>
      </c>
      <c r="Q326" s="7">
        <v>649362</v>
      </c>
      <c r="R326" s="7">
        <v>648620</v>
      </c>
      <c r="S326" s="7">
        <v>648677</v>
      </c>
      <c r="T326" s="7">
        <v>648089</v>
      </c>
      <c r="U326" s="7">
        <v>647398</v>
      </c>
      <c r="V326" s="7">
        <v>646841</v>
      </c>
      <c r="W326" s="7">
        <v>605724</v>
      </c>
      <c r="X326" s="7">
        <v>601901</v>
      </c>
      <c r="Y326" s="7">
        <v>600271</v>
      </c>
      <c r="Z326" s="7">
        <v>599751</v>
      </c>
      <c r="AA326" s="7">
        <v>599402</v>
      </c>
      <c r="AB326" s="7">
        <v>599376</v>
      </c>
      <c r="AC326" s="8">
        <f t="shared" si="30"/>
        <v>-9.0785529653046607E-2</v>
      </c>
      <c r="AD326" s="8">
        <f t="shared" si="31"/>
        <v>-3.7997335397657039E-3</v>
      </c>
      <c r="AE326" s="8">
        <f t="shared" si="32"/>
        <v>-7.8647016188029273E-3</v>
      </c>
      <c r="AF326" s="8">
        <f t="shared" si="33"/>
        <v>-2.1048462452127881E-3</v>
      </c>
      <c r="AG326" s="8">
        <f t="shared" si="34"/>
        <v>-4.9724495647252009E-4</v>
      </c>
      <c r="AH326" s="8">
        <f t="shared" si="35"/>
        <v>-4.3376565310092391E-5</v>
      </c>
    </row>
    <row r="327" spans="1:34" ht="15" customHeight="1" x14ac:dyDescent="0.25">
      <c r="A327" s="5">
        <v>328</v>
      </c>
      <c r="B327" s="6" t="s">
        <v>333</v>
      </c>
      <c r="C327" s="7">
        <v>124325</v>
      </c>
      <c r="D327" s="7">
        <v>125363</v>
      </c>
      <c r="E327" s="7">
        <v>126694</v>
      </c>
      <c r="F327" s="7">
        <v>128121</v>
      </c>
      <c r="G327" s="7">
        <v>129871</v>
      </c>
      <c r="H327" s="7">
        <v>131889</v>
      </c>
      <c r="I327" s="7">
        <v>135356</v>
      </c>
      <c r="J327" s="7">
        <v>138879</v>
      </c>
      <c r="K327" s="7">
        <v>141000</v>
      </c>
      <c r="L327" s="7">
        <v>143093</v>
      </c>
      <c r="M327" s="7">
        <v>162931</v>
      </c>
      <c r="N327" s="7">
        <v>165161</v>
      </c>
      <c r="O327" s="7">
        <v>166648</v>
      </c>
      <c r="P327" s="7">
        <v>167922</v>
      </c>
      <c r="Q327" s="7">
        <v>168428</v>
      </c>
      <c r="R327" s="7">
        <v>169406</v>
      </c>
      <c r="S327" s="7">
        <v>169965</v>
      </c>
      <c r="T327" s="7">
        <v>169814</v>
      </c>
      <c r="U327" s="7">
        <v>170640</v>
      </c>
      <c r="V327" s="7">
        <v>171502</v>
      </c>
      <c r="W327" s="7">
        <v>154045</v>
      </c>
      <c r="X327" s="7">
        <v>154951</v>
      </c>
      <c r="Y327" s="7">
        <v>155486</v>
      </c>
      <c r="Z327" s="7">
        <v>156109</v>
      </c>
      <c r="AA327" s="7">
        <v>157175</v>
      </c>
      <c r="AB327" s="7">
        <v>158014</v>
      </c>
      <c r="AC327" s="8">
        <f t="shared" si="30"/>
        <v>0.27097526643876935</v>
      </c>
      <c r="AD327" s="8">
        <f t="shared" si="31"/>
        <v>9.6375259938017432E-3</v>
      </c>
      <c r="AE327" s="8">
        <f t="shared" si="32"/>
        <v>-6.937281594255218E-3</v>
      </c>
      <c r="AF327" s="8">
        <f t="shared" si="33"/>
        <v>5.1007385341306222E-3</v>
      </c>
      <c r="AG327" s="8">
        <f t="shared" si="34"/>
        <v>5.3904569411971082E-3</v>
      </c>
      <c r="AH327" s="8">
        <f t="shared" si="35"/>
        <v>5.3379990456497535E-3</v>
      </c>
    </row>
    <row r="328" spans="1:34" ht="15" customHeight="1" x14ac:dyDescent="0.25">
      <c r="A328" s="5">
        <v>329</v>
      </c>
      <c r="B328" s="9" t="s">
        <v>334</v>
      </c>
      <c r="C328" s="10">
        <v>170813</v>
      </c>
      <c r="D328" s="10">
        <v>170199</v>
      </c>
      <c r="E328" s="10">
        <v>169428</v>
      </c>
      <c r="F328" s="10">
        <v>169468</v>
      </c>
      <c r="G328" s="10">
        <v>168763</v>
      </c>
      <c r="H328" s="10">
        <v>169110</v>
      </c>
      <c r="I328" s="10">
        <v>169931</v>
      </c>
      <c r="J328" s="10">
        <v>169985</v>
      </c>
      <c r="K328" s="10">
        <v>169812</v>
      </c>
      <c r="L328" s="10">
        <v>169825</v>
      </c>
      <c r="M328" s="10">
        <v>189517</v>
      </c>
      <c r="N328" s="10">
        <v>189471</v>
      </c>
      <c r="O328" s="10">
        <v>189431</v>
      </c>
      <c r="P328" s="10">
        <v>188899</v>
      </c>
      <c r="Q328" s="10">
        <v>187998</v>
      </c>
      <c r="R328" s="10">
        <v>187068</v>
      </c>
      <c r="S328" s="10">
        <v>186833</v>
      </c>
      <c r="T328" s="10">
        <v>186371</v>
      </c>
      <c r="U328" s="10">
        <v>186159</v>
      </c>
      <c r="V328" s="10">
        <v>185544</v>
      </c>
      <c r="W328" s="10">
        <v>168791</v>
      </c>
      <c r="X328" s="10">
        <v>168669</v>
      </c>
      <c r="Y328" s="10">
        <v>168405</v>
      </c>
      <c r="Z328" s="10">
        <v>168539</v>
      </c>
      <c r="AA328" s="10">
        <v>168774</v>
      </c>
      <c r="AB328" s="10">
        <v>169241</v>
      </c>
      <c r="AC328" s="8">
        <f t="shared" si="30"/>
        <v>-9.2030466065229233E-3</v>
      </c>
      <c r="AD328" s="8">
        <f t="shared" si="31"/>
        <v>-3.6975787339055266E-4</v>
      </c>
      <c r="AE328" s="8">
        <f t="shared" si="32"/>
        <v>-9.9648636805693691E-3</v>
      </c>
      <c r="AF328" s="8">
        <f t="shared" si="33"/>
        <v>5.3263607987541484E-4</v>
      </c>
      <c r="AG328" s="8">
        <f t="shared" si="34"/>
        <v>1.6520104095913979E-3</v>
      </c>
      <c r="AH328" s="8">
        <f t="shared" si="35"/>
        <v>2.7670138765449655E-3</v>
      </c>
    </row>
    <row r="329" spans="1:34" ht="15" customHeight="1" x14ac:dyDescent="0.25">
      <c r="A329" s="5">
        <v>330</v>
      </c>
      <c r="B329" s="6" t="s">
        <v>335</v>
      </c>
      <c r="C329" s="7">
        <v>370492</v>
      </c>
      <c r="D329" s="7">
        <v>373870</v>
      </c>
      <c r="E329" s="7">
        <v>377810</v>
      </c>
      <c r="F329" s="7">
        <v>381906</v>
      </c>
      <c r="G329" s="7">
        <v>386420</v>
      </c>
      <c r="H329" s="7">
        <v>390854</v>
      </c>
      <c r="I329" s="7">
        <v>397918</v>
      </c>
      <c r="J329" s="7">
        <v>404372</v>
      </c>
      <c r="K329" s="7">
        <v>409001</v>
      </c>
      <c r="L329" s="7">
        <v>412672</v>
      </c>
      <c r="M329" s="7">
        <v>425436</v>
      </c>
      <c r="N329" s="7">
        <v>428580</v>
      </c>
      <c r="O329" s="7">
        <v>431801</v>
      </c>
      <c r="P329" s="7">
        <v>437016</v>
      </c>
      <c r="Q329" s="7">
        <v>441239</v>
      </c>
      <c r="R329" s="7">
        <v>446515</v>
      </c>
      <c r="S329" s="7">
        <v>452631</v>
      </c>
      <c r="T329" s="7">
        <v>457702</v>
      </c>
      <c r="U329" s="7">
        <v>462493</v>
      </c>
      <c r="V329" s="7">
        <v>466211</v>
      </c>
      <c r="W329" s="7">
        <v>407559</v>
      </c>
      <c r="X329" s="7">
        <v>410956</v>
      </c>
      <c r="Y329" s="7">
        <v>414264</v>
      </c>
      <c r="Z329" s="7">
        <v>418150</v>
      </c>
      <c r="AA329" s="7">
        <v>422979</v>
      </c>
      <c r="AB329" s="7">
        <v>422345</v>
      </c>
      <c r="AC329" s="8">
        <f t="shared" si="30"/>
        <v>0.13995713807585589</v>
      </c>
      <c r="AD329" s="8">
        <f t="shared" si="31"/>
        <v>5.2533773899114955E-3</v>
      </c>
      <c r="AE329" s="8">
        <f t="shared" si="32"/>
        <v>-5.5495916854521044E-3</v>
      </c>
      <c r="AF329" s="8">
        <f t="shared" si="33"/>
        <v>7.1528217145109263E-3</v>
      </c>
      <c r="AG329" s="8">
        <f t="shared" si="34"/>
        <v>6.4604673134678325E-3</v>
      </c>
      <c r="AH329" s="8">
        <f t="shared" si="35"/>
        <v>-1.4988923799999527E-3</v>
      </c>
    </row>
    <row r="330" spans="1:34" ht="15" customHeight="1" x14ac:dyDescent="0.25">
      <c r="A330" s="5">
        <v>331</v>
      </c>
      <c r="B330" s="6" t="s">
        <v>336</v>
      </c>
      <c r="C330" s="7">
        <v>752684</v>
      </c>
      <c r="D330" s="7">
        <v>762851</v>
      </c>
      <c r="E330" s="7">
        <v>771243</v>
      </c>
      <c r="F330" s="7">
        <v>778060</v>
      </c>
      <c r="G330" s="7">
        <v>782748</v>
      </c>
      <c r="H330" s="7">
        <v>787246</v>
      </c>
      <c r="I330" s="7">
        <v>792315</v>
      </c>
      <c r="J330" s="7">
        <v>796024</v>
      </c>
      <c r="K330" s="7">
        <v>799343</v>
      </c>
      <c r="L330" s="7">
        <v>803701</v>
      </c>
      <c r="M330" s="7">
        <v>919749</v>
      </c>
      <c r="N330" s="7">
        <v>926458</v>
      </c>
      <c r="O330" s="7">
        <v>932241</v>
      </c>
      <c r="P330" s="7">
        <v>939013</v>
      </c>
      <c r="Q330" s="7">
        <v>946204</v>
      </c>
      <c r="R330" s="7">
        <v>951907</v>
      </c>
      <c r="S330" s="7">
        <v>956771</v>
      </c>
      <c r="T330" s="7">
        <v>965486</v>
      </c>
      <c r="U330" s="7">
        <v>972397</v>
      </c>
      <c r="V330" s="7">
        <v>976001</v>
      </c>
      <c r="W330" s="7">
        <v>857028</v>
      </c>
      <c r="X330" s="7">
        <v>862157</v>
      </c>
      <c r="Y330" s="7">
        <v>866439</v>
      </c>
      <c r="Z330" s="7">
        <v>874225</v>
      </c>
      <c r="AA330" s="7">
        <v>883722</v>
      </c>
      <c r="AB330" s="7">
        <v>888502</v>
      </c>
      <c r="AC330" s="8">
        <f t="shared" si="30"/>
        <v>0.18044491446609734</v>
      </c>
      <c r="AD330" s="8">
        <f t="shared" si="31"/>
        <v>6.6577212894207705E-3</v>
      </c>
      <c r="AE330" s="8">
        <f t="shared" si="32"/>
        <v>-6.8693416994106693E-3</v>
      </c>
      <c r="AF330" s="8">
        <f t="shared" si="33"/>
        <v>7.2393399175545436E-3</v>
      </c>
      <c r="AG330" s="8">
        <f t="shared" si="34"/>
        <v>8.4169550634978219E-3</v>
      </c>
      <c r="AH330" s="8">
        <f t="shared" si="35"/>
        <v>5.4089408207558488E-3</v>
      </c>
    </row>
    <row r="331" spans="1:34" ht="15" customHeight="1" x14ac:dyDescent="0.25">
      <c r="A331" s="5">
        <v>332</v>
      </c>
      <c r="B331" s="6" t="s">
        <v>337</v>
      </c>
      <c r="C331" s="7">
        <v>366602</v>
      </c>
      <c r="D331" s="7">
        <v>365146</v>
      </c>
      <c r="E331" s="7">
        <v>365454</v>
      </c>
      <c r="F331" s="7">
        <v>364769</v>
      </c>
      <c r="G331" s="7">
        <v>366024</v>
      </c>
      <c r="H331" s="7">
        <v>367334</v>
      </c>
      <c r="I331" s="7">
        <v>368746</v>
      </c>
      <c r="J331" s="7">
        <v>371015</v>
      </c>
      <c r="K331" s="7">
        <v>372638</v>
      </c>
      <c r="L331" s="7">
        <v>375865</v>
      </c>
      <c r="M331" s="7">
        <v>416169</v>
      </c>
      <c r="N331" s="7">
        <v>417289</v>
      </c>
      <c r="O331" s="7">
        <v>417952</v>
      </c>
      <c r="P331" s="7">
        <v>419649</v>
      </c>
      <c r="Q331" s="7">
        <v>417513</v>
      </c>
      <c r="R331" s="7">
        <v>415361</v>
      </c>
      <c r="S331" s="7">
        <v>413782</v>
      </c>
      <c r="T331" s="7">
        <v>410354</v>
      </c>
      <c r="U331" s="7">
        <v>407057</v>
      </c>
      <c r="V331" s="7">
        <v>404749</v>
      </c>
      <c r="W331" s="7">
        <v>368305</v>
      </c>
      <c r="X331" s="7">
        <v>365926</v>
      </c>
      <c r="Y331" s="7">
        <v>363317</v>
      </c>
      <c r="Z331" s="7">
        <v>363364</v>
      </c>
      <c r="AA331" s="7">
        <v>363561</v>
      </c>
      <c r="AB331" s="7">
        <v>363505</v>
      </c>
      <c r="AC331" s="8">
        <f t="shared" si="30"/>
        <v>-8.4478535305317487E-3</v>
      </c>
      <c r="AD331" s="8">
        <f t="shared" si="31"/>
        <v>-3.3929198308957353E-4</v>
      </c>
      <c r="AE331" s="8">
        <f t="shared" si="32"/>
        <v>-1.3246973158864361E-2</v>
      </c>
      <c r="AF331" s="8">
        <f t="shared" si="33"/>
        <v>-2.6202306296086997E-3</v>
      </c>
      <c r="AG331" s="8">
        <f t="shared" si="34"/>
        <v>1.724550756621035E-4</v>
      </c>
      <c r="AH331" s="8">
        <f t="shared" si="35"/>
        <v>-1.540319231160658E-4</v>
      </c>
    </row>
    <row r="332" spans="1:34" ht="15" customHeight="1" x14ac:dyDescent="0.25">
      <c r="A332" s="5">
        <v>333</v>
      </c>
      <c r="B332" s="9" t="s">
        <v>338</v>
      </c>
      <c r="C332" s="10">
        <v>123564</v>
      </c>
      <c r="D332" s="10">
        <v>124775</v>
      </c>
      <c r="E332" s="10">
        <v>125209</v>
      </c>
      <c r="F332" s="10">
        <v>126853</v>
      </c>
      <c r="G332" s="10">
        <v>128254</v>
      </c>
      <c r="H332" s="10">
        <v>130104</v>
      </c>
      <c r="I332" s="10">
        <v>132542</v>
      </c>
      <c r="J332" s="10">
        <v>134979</v>
      </c>
      <c r="K332" s="10">
        <v>136579</v>
      </c>
      <c r="L332" s="10">
        <v>137612</v>
      </c>
      <c r="M332" s="10">
        <v>136919</v>
      </c>
      <c r="N332" s="10">
        <v>137429</v>
      </c>
      <c r="O332" s="10">
        <v>137527</v>
      </c>
      <c r="P332" s="10">
        <v>137602</v>
      </c>
      <c r="Q332" s="10">
        <v>137857</v>
      </c>
      <c r="R332" s="10">
        <v>138701</v>
      </c>
      <c r="S332" s="10">
        <v>139275</v>
      </c>
      <c r="T332" s="10">
        <v>140170</v>
      </c>
      <c r="U332" s="10">
        <v>140901</v>
      </c>
      <c r="V332" s="10">
        <v>141831</v>
      </c>
      <c r="W332" s="10">
        <v>119450</v>
      </c>
      <c r="X332" s="10">
        <v>119925</v>
      </c>
      <c r="Y332" s="10">
        <v>121998</v>
      </c>
      <c r="Z332" s="10">
        <v>124431</v>
      </c>
      <c r="AA332" s="10">
        <v>127394</v>
      </c>
      <c r="AB332" s="10">
        <v>128867</v>
      </c>
      <c r="AC332" s="8">
        <f t="shared" si="30"/>
        <v>4.2917030850409502E-2</v>
      </c>
      <c r="AD332" s="8">
        <f t="shared" si="31"/>
        <v>1.6822784170738014E-3</v>
      </c>
      <c r="AE332" s="8">
        <f t="shared" si="32"/>
        <v>-7.3269929805009903E-3</v>
      </c>
      <c r="AF332" s="8">
        <f t="shared" si="33"/>
        <v>1.5292347582501753E-2</v>
      </c>
      <c r="AG332" s="8">
        <f t="shared" si="34"/>
        <v>1.842644778955993E-2</v>
      </c>
      <c r="AH332" s="8">
        <f t="shared" si="35"/>
        <v>1.156255396643484E-2</v>
      </c>
    </row>
    <row r="333" spans="1:34" ht="15" customHeight="1" x14ac:dyDescent="0.25">
      <c r="A333" s="5">
        <v>334</v>
      </c>
      <c r="B333" s="9" t="s">
        <v>339</v>
      </c>
      <c r="C333" s="10">
        <v>448543</v>
      </c>
      <c r="D333" s="10">
        <v>450807</v>
      </c>
      <c r="E333" s="10">
        <v>453042</v>
      </c>
      <c r="F333" s="10">
        <v>454600</v>
      </c>
      <c r="G333" s="10">
        <v>456759</v>
      </c>
      <c r="H333" s="10">
        <v>456491</v>
      </c>
      <c r="I333" s="10">
        <v>455947</v>
      </c>
      <c r="J333" s="10">
        <v>455516</v>
      </c>
      <c r="K333" s="10">
        <v>454605</v>
      </c>
      <c r="L333" s="10">
        <v>453603</v>
      </c>
      <c r="M333" s="10">
        <v>534716</v>
      </c>
      <c r="N333" s="10">
        <v>535731</v>
      </c>
      <c r="O333" s="10">
        <v>535439</v>
      </c>
      <c r="P333" s="10">
        <v>535836</v>
      </c>
      <c r="Q333" s="10">
        <v>537066</v>
      </c>
      <c r="R333" s="10">
        <v>537609</v>
      </c>
      <c r="S333" s="10">
        <v>540409</v>
      </c>
      <c r="T333" s="10">
        <v>542712</v>
      </c>
      <c r="U333" s="10">
        <v>542079</v>
      </c>
      <c r="V333" s="10">
        <v>542314</v>
      </c>
      <c r="W333" s="10">
        <v>473347</v>
      </c>
      <c r="X333" s="10">
        <v>460039</v>
      </c>
      <c r="Y333" s="10">
        <v>472944</v>
      </c>
      <c r="Z333" s="10">
        <v>475197</v>
      </c>
      <c r="AA333" s="10">
        <v>476759</v>
      </c>
      <c r="AB333" s="10">
        <v>479722</v>
      </c>
      <c r="AC333" s="8">
        <f t="shared" si="30"/>
        <v>6.9511730202009611E-2</v>
      </c>
      <c r="AD333" s="8">
        <f t="shared" si="31"/>
        <v>2.6917048463108717E-3</v>
      </c>
      <c r="AE333" s="8">
        <f t="shared" si="32"/>
        <v>-1.1327827548325398E-2</v>
      </c>
      <c r="AF333" s="8">
        <f t="shared" si="33"/>
        <v>2.6791895715074787E-3</v>
      </c>
      <c r="AG333" s="8">
        <f t="shared" si="34"/>
        <v>4.7545274685336647E-3</v>
      </c>
      <c r="AH333" s="8">
        <f t="shared" si="35"/>
        <v>6.2148800547026902E-3</v>
      </c>
    </row>
    <row r="334" spans="1:34" ht="15" customHeight="1" x14ac:dyDescent="0.25">
      <c r="A334" s="5">
        <v>335</v>
      </c>
      <c r="B334" s="9" t="s">
        <v>340</v>
      </c>
      <c r="C334" s="10">
        <v>239107</v>
      </c>
      <c r="D334" s="10">
        <v>239893</v>
      </c>
      <c r="E334" s="10">
        <v>242115</v>
      </c>
      <c r="F334" s="10">
        <v>243494</v>
      </c>
      <c r="G334" s="10">
        <v>245493</v>
      </c>
      <c r="H334" s="10">
        <v>247352</v>
      </c>
      <c r="I334" s="10">
        <v>254839</v>
      </c>
      <c r="J334" s="10">
        <v>256826</v>
      </c>
      <c r="K334" s="10">
        <v>259773</v>
      </c>
      <c r="L334" s="10">
        <v>263171</v>
      </c>
      <c r="M334" s="10">
        <v>467328</v>
      </c>
      <c r="N334" s="10">
        <v>469539</v>
      </c>
      <c r="O334" s="10">
        <v>471696</v>
      </c>
      <c r="P334" s="10">
        <v>476159</v>
      </c>
      <c r="Q334" s="10">
        <v>480115</v>
      </c>
      <c r="R334" s="10">
        <v>483623</v>
      </c>
      <c r="S334" s="10">
        <v>483889</v>
      </c>
      <c r="T334" s="10">
        <v>482070</v>
      </c>
      <c r="U334" s="10">
        <v>480417</v>
      </c>
      <c r="V334" s="10">
        <v>478977</v>
      </c>
      <c r="W334" s="10">
        <v>408235</v>
      </c>
      <c r="X334" s="10">
        <v>410681</v>
      </c>
      <c r="Y334" s="10">
        <v>413649</v>
      </c>
      <c r="Z334" s="10">
        <v>415934</v>
      </c>
      <c r="AA334" s="10">
        <v>420683</v>
      </c>
      <c r="AB334" s="10">
        <v>423758</v>
      </c>
      <c r="AC334" s="8">
        <f t="shared" si="30"/>
        <v>0.7722525898447139</v>
      </c>
      <c r="AD334" s="8">
        <f t="shared" si="31"/>
        <v>2.3154043186400797E-2</v>
      </c>
      <c r="AE334" s="8">
        <f t="shared" si="32"/>
        <v>-1.3127388262421102E-2</v>
      </c>
      <c r="AF334" s="8">
        <f t="shared" si="33"/>
        <v>7.4918341238294772E-3</v>
      </c>
      <c r="AG334" s="8">
        <f t="shared" si="34"/>
        <v>8.0807240382789747E-3</v>
      </c>
      <c r="AH334" s="8">
        <f t="shared" si="35"/>
        <v>7.3095418640639152E-3</v>
      </c>
    </row>
    <row r="335" spans="1:34" ht="15" customHeight="1" x14ac:dyDescent="0.25">
      <c r="A335" s="5">
        <v>336</v>
      </c>
      <c r="B335" s="9" t="s">
        <v>341</v>
      </c>
      <c r="C335" s="10">
        <v>125905</v>
      </c>
      <c r="D335" s="10">
        <v>126127</v>
      </c>
      <c r="E335" s="10">
        <v>126299</v>
      </c>
      <c r="F335" s="10">
        <v>126400</v>
      </c>
      <c r="G335" s="10">
        <v>126710</v>
      </c>
      <c r="H335" s="10">
        <v>127532</v>
      </c>
      <c r="I335" s="10">
        <v>128834</v>
      </c>
      <c r="J335" s="10">
        <v>129993</v>
      </c>
      <c r="K335" s="10">
        <v>131043</v>
      </c>
      <c r="L335" s="10">
        <v>131612</v>
      </c>
      <c r="M335" s="10">
        <v>162919</v>
      </c>
      <c r="N335" s="10">
        <v>163252</v>
      </c>
      <c r="O335" s="10">
        <v>163602</v>
      </c>
      <c r="P335" s="10">
        <v>164237</v>
      </c>
      <c r="Q335" s="10">
        <v>164618</v>
      </c>
      <c r="R335" s="10">
        <v>164880</v>
      </c>
      <c r="S335" s="10">
        <v>164947</v>
      </c>
      <c r="T335" s="10">
        <v>165555</v>
      </c>
      <c r="U335" s="10">
        <v>165766</v>
      </c>
      <c r="V335" s="10">
        <v>166210</v>
      </c>
      <c r="W335" s="10">
        <v>138119</v>
      </c>
      <c r="X335" s="10">
        <v>137832</v>
      </c>
      <c r="Y335" s="10">
        <v>138207</v>
      </c>
      <c r="Z335" s="10">
        <v>138768</v>
      </c>
      <c r="AA335" s="10">
        <v>139094</v>
      </c>
      <c r="AB335" s="10">
        <v>139432</v>
      </c>
      <c r="AC335" s="8">
        <f t="shared" si="30"/>
        <v>0.10743814780985664</v>
      </c>
      <c r="AD335" s="8">
        <f t="shared" si="31"/>
        <v>4.0903175231379318E-3</v>
      </c>
      <c r="AE335" s="8">
        <f t="shared" si="32"/>
        <v>-1.6624355499306631E-2</v>
      </c>
      <c r="AF335" s="8">
        <f t="shared" si="33"/>
        <v>1.8940704506316131E-3</v>
      </c>
      <c r="AG335" s="8">
        <f t="shared" si="34"/>
        <v>2.9458190687963182E-3</v>
      </c>
      <c r="AH335" s="8">
        <f t="shared" si="35"/>
        <v>2.430011359224697E-3</v>
      </c>
    </row>
    <row r="336" spans="1:34" ht="15" customHeight="1" x14ac:dyDescent="0.25">
      <c r="A336" s="5">
        <v>337</v>
      </c>
      <c r="B336" s="9" t="s">
        <v>342</v>
      </c>
      <c r="C336" s="10">
        <v>107694</v>
      </c>
      <c r="D336" s="10">
        <v>108109</v>
      </c>
      <c r="E336" s="10">
        <v>108491</v>
      </c>
      <c r="F336" s="10">
        <v>108621</v>
      </c>
      <c r="G336" s="10">
        <v>108953</v>
      </c>
      <c r="H336" s="10">
        <v>110324</v>
      </c>
      <c r="I336" s="10">
        <v>110653</v>
      </c>
      <c r="J336" s="10">
        <v>111642</v>
      </c>
      <c r="K336" s="10">
        <v>112408</v>
      </c>
      <c r="L336" s="10">
        <v>113433</v>
      </c>
      <c r="M336" s="10">
        <v>149884</v>
      </c>
      <c r="N336" s="10">
        <v>151530</v>
      </c>
      <c r="O336" s="10">
        <v>151883</v>
      </c>
      <c r="P336" s="10">
        <v>152763</v>
      </c>
      <c r="Q336" s="10">
        <v>152377</v>
      </c>
      <c r="R336" s="10">
        <v>148956</v>
      </c>
      <c r="S336" s="10">
        <v>149895</v>
      </c>
      <c r="T336" s="10">
        <v>151502</v>
      </c>
      <c r="U336" s="10">
        <v>154442</v>
      </c>
      <c r="V336" s="10">
        <v>155160</v>
      </c>
      <c r="W336" s="10">
        <v>125713</v>
      </c>
      <c r="X336" s="10">
        <v>126898</v>
      </c>
      <c r="Y336" s="10">
        <v>126927</v>
      </c>
      <c r="Z336" s="10">
        <v>127637</v>
      </c>
      <c r="AA336" s="10">
        <v>127800</v>
      </c>
      <c r="AB336" s="10">
        <v>128666</v>
      </c>
      <c r="AC336" s="8">
        <f t="shared" si="30"/>
        <v>0.1947369398480881</v>
      </c>
      <c r="AD336" s="8">
        <f t="shared" si="31"/>
        <v>7.1424274116285158E-3</v>
      </c>
      <c r="AE336" s="8">
        <f t="shared" si="32"/>
        <v>-1.4536417197686502E-2</v>
      </c>
      <c r="AF336" s="8">
        <f t="shared" si="33"/>
        <v>4.6544722299461938E-3</v>
      </c>
      <c r="AG336" s="8">
        <f t="shared" si="34"/>
        <v>4.5462300192340432E-3</v>
      </c>
      <c r="AH336" s="8">
        <f t="shared" si="35"/>
        <v>6.7762128325508609E-3</v>
      </c>
    </row>
    <row r="337" spans="1:34" ht="15" customHeight="1" x14ac:dyDescent="0.25">
      <c r="A337" s="5">
        <v>339</v>
      </c>
      <c r="B337" s="9" t="s">
        <v>343</v>
      </c>
      <c r="C337" s="10">
        <v>309387</v>
      </c>
      <c r="D337" s="10">
        <v>307023</v>
      </c>
      <c r="E337" s="10">
        <v>306123</v>
      </c>
      <c r="F337" s="10">
        <v>306154</v>
      </c>
      <c r="G337" s="10">
        <v>305911</v>
      </c>
      <c r="H337" s="10">
        <v>304426</v>
      </c>
      <c r="I337" s="10">
        <v>303509</v>
      </c>
      <c r="J337" s="10">
        <v>303401</v>
      </c>
      <c r="K337" s="10">
        <v>303331</v>
      </c>
      <c r="L337" s="10">
        <v>304214</v>
      </c>
      <c r="M337" s="10">
        <v>277914</v>
      </c>
      <c r="N337" s="10">
        <v>277322</v>
      </c>
      <c r="O337" s="10">
        <v>277604</v>
      </c>
      <c r="P337" s="10">
        <v>276723</v>
      </c>
      <c r="Q337" s="10">
        <v>275303</v>
      </c>
      <c r="R337" s="10">
        <v>272947</v>
      </c>
      <c r="S337" s="10">
        <v>270663</v>
      </c>
      <c r="T337" s="10">
        <v>267100</v>
      </c>
      <c r="U337" s="10">
        <v>263394</v>
      </c>
      <c r="V337" s="10">
        <v>260795</v>
      </c>
      <c r="W337" s="10">
        <v>209970</v>
      </c>
      <c r="X337" s="10">
        <v>207403</v>
      </c>
      <c r="Y337" s="10">
        <v>204608</v>
      </c>
      <c r="Z337" s="10">
        <v>202801</v>
      </c>
      <c r="AA337" s="10">
        <v>201564</v>
      </c>
      <c r="AB337" s="10">
        <v>200170</v>
      </c>
      <c r="AC337" s="8">
        <f t="shared" si="30"/>
        <v>-0.35301095391855508</v>
      </c>
      <c r="AD337" s="8">
        <f t="shared" si="31"/>
        <v>-1.7266236780496325E-2</v>
      </c>
      <c r="AE337" s="8">
        <f t="shared" si="32"/>
        <v>-3.0535152331977455E-2</v>
      </c>
      <c r="AF337" s="8">
        <f t="shared" si="33"/>
        <v>-9.5139845032016224E-3</v>
      </c>
      <c r="AG337" s="8">
        <f t="shared" si="34"/>
        <v>-7.2829987998914714E-3</v>
      </c>
      <c r="AH337" s="8">
        <f t="shared" si="35"/>
        <v>-6.9159175249548527E-3</v>
      </c>
    </row>
    <row r="338" spans="1:34" ht="15" customHeight="1" x14ac:dyDescent="0.25">
      <c r="A338" s="5">
        <v>340</v>
      </c>
      <c r="B338" s="6" t="s">
        <v>344</v>
      </c>
      <c r="C338" s="7">
        <v>104655</v>
      </c>
      <c r="D338" s="7">
        <v>104233</v>
      </c>
      <c r="E338" s="7">
        <v>104901</v>
      </c>
      <c r="F338" s="7">
        <v>104891</v>
      </c>
      <c r="G338" s="7">
        <v>105245</v>
      </c>
      <c r="H338" s="7">
        <v>104885</v>
      </c>
      <c r="I338" s="7">
        <v>104291</v>
      </c>
      <c r="J338" s="7">
        <v>104223</v>
      </c>
      <c r="K338" s="7">
        <v>104313</v>
      </c>
      <c r="L338" s="7">
        <v>104495</v>
      </c>
      <c r="M338" s="7">
        <v>142475</v>
      </c>
      <c r="N338" s="7">
        <v>141611</v>
      </c>
      <c r="O338" s="7">
        <v>141523</v>
      </c>
      <c r="P338" s="7">
        <v>141024</v>
      </c>
      <c r="Q338" s="7">
        <v>140589</v>
      </c>
      <c r="R338" s="7">
        <v>139634</v>
      </c>
      <c r="S338" s="7">
        <v>139456</v>
      </c>
      <c r="T338" s="7">
        <v>138241</v>
      </c>
      <c r="U338" s="7">
        <v>137540</v>
      </c>
      <c r="V338" s="7">
        <v>137354</v>
      </c>
      <c r="W338" s="7">
        <v>105409</v>
      </c>
      <c r="X338" s="7">
        <v>104703</v>
      </c>
      <c r="Y338" s="7">
        <v>103890</v>
      </c>
      <c r="Z338" s="7">
        <v>104396</v>
      </c>
      <c r="AA338" s="7">
        <v>104788</v>
      </c>
      <c r="AB338" s="7">
        <v>105067</v>
      </c>
      <c r="AC338" s="8">
        <f t="shared" si="30"/>
        <v>3.9367445415890304E-3</v>
      </c>
      <c r="AD338" s="8">
        <f t="shared" si="31"/>
        <v>1.5717298398354451E-4</v>
      </c>
      <c r="AE338" s="8">
        <f t="shared" si="32"/>
        <v>-2.8041962916408147E-2</v>
      </c>
      <c r="AF338" s="8">
        <f t="shared" si="33"/>
        <v>-6.4974473575518665E-4</v>
      </c>
      <c r="AG338" s="8">
        <f t="shared" si="34"/>
        <v>3.7622578633120796E-3</v>
      </c>
      <c r="AH338" s="8">
        <f t="shared" si="35"/>
        <v>2.6625186090010306E-3</v>
      </c>
    </row>
    <row r="339" spans="1:34" ht="15" customHeight="1" x14ac:dyDescent="0.25">
      <c r="A339" s="5">
        <v>341</v>
      </c>
      <c r="B339" s="9" t="s">
        <v>345</v>
      </c>
      <c r="C339" s="10">
        <v>1315616</v>
      </c>
      <c r="D339" s="10">
        <v>1311131</v>
      </c>
      <c r="E339" s="10">
        <v>1311390</v>
      </c>
      <c r="F339" s="10">
        <v>1312039</v>
      </c>
      <c r="G339" s="10">
        <v>1314721</v>
      </c>
      <c r="H339" s="10">
        <v>1313460</v>
      </c>
      <c r="I339" s="10">
        <v>987535</v>
      </c>
      <c r="J339" s="10">
        <v>1109415</v>
      </c>
      <c r="K339" s="10">
        <v>1168547</v>
      </c>
      <c r="L339" s="10">
        <v>1189981</v>
      </c>
      <c r="M339" s="10">
        <v>1195329</v>
      </c>
      <c r="N339" s="10">
        <v>1214023</v>
      </c>
      <c r="O339" s="10">
        <v>1226927</v>
      </c>
      <c r="P339" s="10">
        <v>1239604</v>
      </c>
      <c r="Q339" s="10">
        <v>1248908</v>
      </c>
      <c r="R339" s="10">
        <v>1260274</v>
      </c>
      <c r="S339" s="10">
        <v>1267693</v>
      </c>
      <c r="T339" s="10">
        <v>1270369</v>
      </c>
      <c r="U339" s="10">
        <v>1270680</v>
      </c>
      <c r="V339" s="10">
        <v>1272589</v>
      </c>
      <c r="W339" s="10">
        <v>1005404</v>
      </c>
      <c r="X339" s="10">
        <v>993881</v>
      </c>
      <c r="Y339" s="10">
        <v>978983</v>
      </c>
      <c r="Z339" s="10">
        <v>972093</v>
      </c>
      <c r="AA339" s="10">
        <v>973384</v>
      </c>
      <c r="AB339" s="10">
        <v>970849</v>
      </c>
      <c r="AC339" s="8">
        <f t="shared" si="30"/>
        <v>-0.26205746965679955</v>
      </c>
      <c r="AD339" s="8">
        <f t="shared" si="31"/>
        <v>-1.2081992643034889E-2</v>
      </c>
      <c r="AE339" s="8">
        <f t="shared" si="32"/>
        <v>-2.5753910882425735E-2</v>
      </c>
      <c r="AF339" s="8">
        <f t="shared" si="33"/>
        <v>-6.9703502986350196E-3</v>
      </c>
      <c r="AG339" s="8">
        <f t="shared" si="34"/>
        <v>-2.7772467307428661E-3</v>
      </c>
      <c r="AH339" s="8">
        <f t="shared" si="35"/>
        <v>-2.6043164876348901E-3</v>
      </c>
    </row>
    <row r="340" spans="1:34" ht="15" customHeight="1" x14ac:dyDescent="0.25">
      <c r="A340" s="5">
        <v>342</v>
      </c>
      <c r="B340" s="9" t="s">
        <v>346</v>
      </c>
      <c r="C340" s="10">
        <v>336893</v>
      </c>
      <c r="D340" s="10">
        <v>338125</v>
      </c>
      <c r="E340" s="10">
        <v>342404</v>
      </c>
      <c r="F340" s="10">
        <v>346913</v>
      </c>
      <c r="G340" s="10">
        <v>349048</v>
      </c>
      <c r="H340" s="10">
        <v>344849</v>
      </c>
      <c r="I340" s="10">
        <v>348072</v>
      </c>
      <c r="J340" s="10">
        <v>351017</v>
      </c>
      <c r="K340" s="10">
        <v>354334</v>
      </c>
      <c r="L340" s="10">
        <v>360355</v>
      </c>
      <c r="M340" s="10">
        <v>490283</v>
      </c>
      <c r="N340" s="10">
        <v>498196</v>
      </c>
      <c r="O340" s="10">
        <v>500921</v>
      </c>
      <c r="P340" s="10">
        <v>506665</v>
      </c>
      <c r="Q340" s="10">
        <v>507329</v>
      </c>
      <c r="R340" s="10">
        <v>507912</v>
      </c>
      <c r="S340" s="10">
        <v>512110</v>
      </c>
      <c r="T340" s="10">
        <v>512089</v>
      </c>
      <c r="U340" s="10">
        <v>516519</v>
      </c>
      <c r="V340" s="10">
        <v>519693</v>
      </c>
      <c r="W340" s="10">
        <v>389230</v>
      </c>
      <c r="X340" s="10">
        <v>392645</v>
      </c>
      <c r="Y340" s="10">
        <v>392253</v>
      </c>
      <c r="Z340" s="10">
        <v>392345</v>
      </c>
      <c r="AA340" s="10">
        <v>392907</v>
      </c>
      <c r="AB340" s="10">
        <v>395412</v>
      </c>
      <c r="AC340" s="8">
        <f t="shared" si="30"/>
        <v>0.17370203595800446</v>
      </c>
      <c r="AD340" s="8">
        <f t="shared" si="31"/>
        <v>6.4270810856323912E-3</v>
      </c>
      <c r="AE340" s="8">
        <f t="shared" si="32"/>
        <v>-2.4727143673976659E-2</v>
      </c>
      <c r="AF340" s="8">
        <f t="shared" si="33"/>
        <v>3.1565375570452581E-3</v>
      </c>
      <c r="AG340" s="8">
        <f t="shared" si="34"/>
        <v>2.6773174709415759E-3</v>
      </c>
      <c r="AH340" s="8">
        <f t="shared" si="35"/>
        <v>6.3755545205353937E-3</v>
      </c>
    </row>
    <row r="341" spans="1:34" ht="15" customHeight="1" x14ac:dyDescent="0.25">
      <c r="A341" s="5">
        <v>343</v>
      </c>
      <c r="B341" s="6" t="s">
        <v>347</v>
      </c>
      <c r="C341" s="7">
        <v>824992</v>
      </c>
      <c r="D341" s="7">
        <v>828610</v>
      </c>
      <c r="E341" s="7">
        <v>832376</v>
      </c>
      <c r="F341" s="7">
        <v>837258</v>
      </c>
      <c r="G341" s="7">
        <v>838429</v>
      </c>
      <c r="H341" s="7">
        <v>839408</v>
      </c>
      <c r="I341" s="7">
        <v>841055</v>
      </c>
      <c r="J341" s="7">
        <v>843619</v>
      </c>
      <c r="K341" s="7">
        <v>845573</v>
      </c>
      <c r="L341" s="7">
        <v>848006</v>
      </c>
      <c r="M341" s="7">
        <v>863694</v>
      </c>
      <c r="N341" s="7">
        <v>865459</v>
      </c>
      <c r="O341" s="7">
        <v>867409</v>
      </c>
      <c r="P341" s="7">
        <v>866901</v>
      </c>
      <c r="Q341" s="7">
        <v>868204</v>
      </c>
      <c r="R341" s="7">
        <v>866750</v>
      </c>
      <c r="S341" s="7">
        <v>865595</v>
      </c>
      <c r="T341" s="7">
        <v>866468</v>
      </c>
      <c r="U341" s="7">
        <v>866707</v>
      </c>
      <c r="V341" s="7">
        <v>864819</v>
      </c>
      <c r="W341" s="7">
        <v>564449</v>
      </c>
      <c r="X341" s="7">
        <v>569020</v>
      </c>
      <c r="Y341" s="7">
        <v>569606</v>
      </c>
      <c r="Z341" s="7">
        <v>572366</v>
      </c>
      <c r="AA341" s="7">
        <v>577538</v>
      </c>
      <c r="AB341" s="7">
        <v>578741</v>
      </c>
      <c r="AC341" s="8">
        <f t="shared" si="30"/>
        <v>-0.29848895504441253</v>
      </c>
      <c r="AD341" s="8">
        <f t="shared" si="31"/>
        <v>-1.4080672217715362E-2</v>
      </c>
      <c r="AE341" s="8">
        <f t="shared" si="32"/>
        <v>-3.9584766368883639E-2</v>
      </c>
      <c r="AF341" s="8">
        <f t="shared" si="33"/>
        <v>5.0135299836753244E-3</v>
      </c>
      <c r="AG341" s="8">
        <f t="shared" si="34"/>
        <v>5.3174747743438555E-3</v>
      </c>
      <c r="AH341" s="8">
        <f t="shared" si="35"/>
        <v>2.0829798212411996E-3</v>
      </c>
    </row>
    <row r="342" spans="1:34" ht="15" customHeight="1" x14ac:dyDescent="0.25">
      <c r="A342" s="5">
        <v>344</v>
      </c>
      <c r="B342" s="9" t="s">
        <v>348</v>
      </c>
      <c r="C342" s="10">
        <v>680453</v>
      </c>
      <c r="D342" s="10">
        <v>681620</v>
      </c>
      <c r="E342" s="10">
        <v>685689</v>
      </c>
      <c r="F342" s="10">
        <v>689157</v>
      </c>
      <c r="G342" s="10">
        <v>690553</v>
      </c>
      <c r="H342" s="10">
        <v>691924</v>
      </c>
      <c r="I342" s="10">
        <v>693366</v>
      </c>
      <c r="J342" s="10">
        <v>694725</v>
      </c>
      <c r="K342" s="10">
        <v>696869</v>
      </c>
      <c r="L342" s="10">
        <v>698903</v>
      </c>
      <c r="M342" s="10">
        <v>695016</v>
      </c>
      <c r="N342" s="10">
        <v>698419</v>
      </c>
      <c r="O342" s="10">
        <v>699807</v>
      </c>
      <c r="P342" s="10">
        <v>701044</v>
      </c>
      <c r="Q342" s="10">
        <v>703073</v>
      </c>
      <c r="R342" s="10">
        <v>702416</v>
      </c>
      <c r="S342" s="10">
        <v>701824</v>
      </c>
      <c r="T342" s="10">
        <v>701188</v>
      </c>
      <c r="U342" s="10">
        <v>702076</v>
      </c>
      <c r="V342" s="10">
        <v>700034</v>
      </c>
      <c r="W342" s="10">
        <v>135888</v>
      </c>
      <c r="X342" s="10">
        <v>135400</v>
      </c>
      <c r="Y342" s="10">
        <v>134691</v>
      </c>
      <c r="Z342" s="10">
        <v>135342</v>
      </c>
      <c r="AA342" s="10">
        <v>136170</v>
      </c>
      <c r="AB342" s="10">
        <v>135340</v>
      </c>
      <c r="AC342" s="8">
        <f t="shared" si="30"/>
        <v>-0.80110308867768976</v>
      </c>
      <c r="AD342" s="8">
        <f t="shared" si="31"/>
        <v>-6.2556458059937592E-2</v>
      </c>
      <c r="AE342" s="8">
        <f t="shared" si="32"/>
        <v>-0.15182947196836249</v>
      </c>
      <c r="AF342" s="8">
        <f t="shared" si="33"/>
        <v>-8.078507594428963E-4</v>
      </c>
      <c r="AG342" s="8">
        <f t="shared" si="34"/>
        <v>1.6035726046199628E-3</v>
      </c>
      <c r="AH342" s="8">
        <f t="shared" si="35"/>
        <v>-6.0953220239406622E-3</v>
      </c>
    </row>
    <row r="346" spans="1:34" ht="15" customHeight="1" x14ac:dyDescent="0.25">
      <c r="A346" s="11" t="s">
        <v>349</v>
      </c>
      <c r="B346" s="12"/>
      <c r="C346" s="12"/>
      <c r="D346" s="12"/>
    </row>
    <row r="347" spans="1:34" ht="15" customHeight="1" x14ac:dyDescent="0.25">
      <c r="A347" s="11" t="s">
        <v>350</v>
      </c>
      <c r="B347" s="11" t="s">
        <v>351</v>
      </c>
      <c r="C347" s="12"/>
      <c r="D347" s="12"/>
    </row>
    <row r="348" spans="1:34" ht="15" customHeight="1" x14ac:dyDescent="0.25">
      <c r="A348" s="13" t="s">
        <v>352</v>
      </c>
      <c r="B348" s="14">
        <v>2.2302159124379401E-2</v>
      </c>
      <c r="C348" s="12"/>
      <c r="D348" s="12"/>
    </row>
    <row r="349" spans="1:34" ht="15" customHeight="1" x14ac:dyDescent="0.25">
      <c r="A349" s="13" t="s">
        <v>353</v>
      </c>
      <c r="B349" s="14">
        <v>2.3601489999210998E-2</v>
      </c>
      <c r="C349" s="12"/>
      <c r="D349" s="12"/>
    </row>
    <row r="350" spans="1:34" ht="15" customHeight="1" x14ac:dyDescent="0.25">
      <c r="A350" s="13" t="s">
        <v>354</v>
      </c>
      <c r="B350" s="14">
        <v>2.4272635829795199E-2</v>
      </c>
      <c r="C350" s="12"/>
      <c r="D350" s="12"/>
    </row>
    <row r="351" spans="1:34" ht="15" customHeight="1" x14ac:dyDescent="0.25">
      <c r="A351" s="13" t="s">
        <v>355</v>
      </c>
      <c r="B351" s="14">
        <v>2.5135416516737001E-2</v>
      </c>
      <c r="C351" s="12"/>
      <c r="D351" s="12"/>
    </row>
    <row r="352" spans="1:34" ht="15" customHeight="1" x14ac:dyDescent="0.25">
      <c r="A352" s="13" t="s">
        <v>356</v>
      </c>
      <c r="B352" s="14">
        <v>2.5809057109668701E-2</v>
      </c>
      <c r="C352" s="12"/>
      <c r="D352" s="12"/>
    </row>
    <row r="353" spans="1:4" ht="15" customHeight="1" x14ac:dyDescent="0.25">
      <c r="A353" s="13" t="s">
        <v>357</v>
      </c>
      <c r="B353" s="14">
        <v>2.6418407664695401E-2</v>
      </c>
      <c r="C353" s="12"/>
      <c r="D353" s="12"/>
    </row>
    <row r="354" spans="1:4" ht="15" customHeight="1" x14ac:dyDescent="0.25">
      <c r="A354" s="13" t="s">
        <v>358</v>
      </c>
      <c r="B354" s="14">
        <v>2.7220792978208199E-2</v>
      </c>
      <c r="C354" s="12"/>
      <c r="D354" s="12"/>
    </row>
    <row r="355" spans="1:4" ht="15" customHeight="1" x14ac:dyDescent="0.25">
      <c r="A355" s="13" t="s">
        <v>359</v>
      </c>
      <c r="B355" s="14">
        <v>2.7431368726172599E-2</v>
      </c>
      <c r="C355" s="12"/>
      <c r="D355" s="12"/>
    </row>
    <row r="356" spans="1:4" ht="15" customHeight="1" x14ac:dyDescent="0.25">
      <c r="A356" s="13" t="s">
        <v>360</v>
      </c>
      <c r="B356" s="14">
        <v>2.75453207235184E-2</v>
      </c>
      <c r="C356" s="12"/>
      <c r="D356" s="12"/>
    </row>
    <row r="357" spans="1:4" ht="15" customHeight="1" x14ac:dyDescent="0.25">
      <c r="A357" s="13" t="s">
        <v>361</v>
      </c>
      <c r="B357" s="14">
        <v>3.4264418976857197E-2</v>
      </c>
      <c r="C357" s="12"/>
      <c r="D357" s="12"/>
    </row>
    <row r="358" spans="1:4" x14ac:dyDescent="0.25">
      <c r="A358" s="12"/>
      <c r="B358" s="12"/>
      <c r="C358" s="12"/>
      <c r="D358" s="12"/>
    </row>
    <row r="359" spans="1:4" x14ac:dyDescent="0.25">
      <c r="A359" s="12"/>
      <c r="B359" s="12"/>
      <c r="C359" s="12"/>
      <c r="D359" s="12"/>
    </row>
    <row r="360" spans="1:4" x14ac:dyDescent="0.25">
      <c r="A360" s="12"/>
      <c r="B360" s="12"/>
      <c r="C360" s="12"/>
      <c r="D360" s="12"/>
    </row>
    <row r="361" spans="1:4" x14ac:dyDescent="0.25">
      <c r="A361" s="12"/>
      <c r="B361" s="12"/>
      <c r="C361" s="12"/>
      <c r="D361" s="12"/>
    </row>
    <row r="362" spans="1:4" ht="15" customHeight="1" x14ac:dyDescent="0.25">
      <c r="A362" s="12"/>
      <c r="B362" s="12"/>
      <c r="C362" s="12"/>
      <c r="D362" s="12"/>
    </row>
    <row r="363" spans="1:4" ht="15" customHeight="1" x14ac:dyDescent="0.25">
      <c r="A363" s="12"/>
      <c r="B363" s="12"/>
      <c r="C363" s="12"/>
      <c r="D363" s="12"/>
    </row>
    <row r="364" spans="1:4" ht="15" customHeight="1" x14ac:dyDescent="0.25">
      <c r="A364" s="12"/>
      <c r="B364" s="12"/>
      <c r="C364" s="12"/>
      <c r="D364" s="12"/>
    </row>
    <row r="365" spans="1:4" ht="15" customHeight="1" x14ac:dyDescent="0.25">
      <c r="A365" s="12"/>
      <c r="B365" s="12"/>
      <c r="C365" s="12"/>
      <c r="D365" s="12"/>
    </row>
    <row r="366" spans="1:4" ht="15" customHeight="1" x14ac:dyDescent="0.25">
      <c r="A366" s="11" t="s">
        <v>362</v>
      </c>
      <c r="B366" s="12"/>
      <c r="C366" s="12"/>
      <c r="D366" s="12"/>
    </row>
    <row r="367" spans="1:4" ht="15" customHeight="1" x14ac:dyDescent="0.25">
      <c r="A367" s="11" t="s">
        <v>350</v>
      </c>
      <c r="B367" s="11" t="s">
        <v>351</v>
      </c>
      <c r="C367" s="12"/>
      <c r="D367" s="12"/>
    </row>
    <row r="368" spans="1:4" ht="15" customHeight="1" x14ac:dyDescent="0.25">
      <c r="A368" s="13" t="s">
        <v>363</v>
      </c>
      <c r="B368" s="14">
        <v>-9.8119097074788608E-3</v>
      </c>
      <c r="C368" s="12"/>
      <c r="D368" s="12"/>
    </row>
    <row r="369" spans="1:4" ht="15" customHeight="1" x14ac:dyDescent="0.25">
      <c r="A369" s="13" t="s">
        <v>364</v>
      </c>
      <c r="B369" s="14">
        <v>-7.4410054111429102E-3</v>
      </c>
      <c r="C369" s="12"/>
      <c r="D369" s="12"/>
    </row>
    <row r="370" spans="1:4" ht="15" customHeight="1" x14ac:dyDescent="0.25">
      <c r="A370" s="13" t="s">
        <v>365</v>
      </c>
      <c r="B370" s="14">
        <v>-7.2129633193487603E-3</v>
      </c>
      <c r="C370" s="12"/>
      <c r="D370" s="12"/>
    </row>
    <row r="371" spans="1:4" ht="15" customHeight="1" x14ac:dyDescent="0.25">
      <c r="A371" s="13" t="s">
        <v>366</v>
      </c>
      <c r="B371" s="14">
        <v>-7.0155515598876996E-3</v>
      </c>
      <c r="C371" s="12"/>
      <c r="D371" s="12"/>
    </row>
    <row r="372" spans="1:4" ht="15" customHeight="1" x14ac:dyDescent="0.25">
      <c r="A372" s="13" t="s">
        <v>367</v>
      </c>
      <c r="B372" s="14">
        <v>-6.9159175249548501E-3</v>
      </c>
      <c r="C372" s="12"/>
      <c r="D372" s="12"/>
    </row>
    <row r="373" spans="1:4" ht="15" customHeight="1" x14ac:dyDescent="0.25">
      <c r="A373" s="13" t="s">
        <v>368</v>
      </c>
      <c r="B373" s="14">
        <v>-6.8904294893473101E-3</v>
      </c>
      <c r="C373" s="12"/>
      <c r="D373" s="12"/>
    </row>
    <row r="374" spans="1:4" x14ac:dyDescent="0.25">
      <c r="A374" s="15" t="s">
        <v>369</v>
      </c>
      <c r="B374" s="16">
        <v>-6.8732085589222102E-3</v>
      </c>
    </row>
    <row r="375" spans="1:4" x14ac:dyDescent="0.25">
      <c r="A375" s="15" t="s">
        <v>370</v>
      </c>
      <c r="B375" s="16">
        <v>-6.4933115889103396E-3</v>
      </c>
    </row>
    <row r="376" spans="1:4" x14ac:dyDescent="0.25">
      <c r="A376" s="15" t="s">
        <v>371</v>
      </c>
      <c r="B376" s="16">
        <v>-6.4933115889103396E-3</v>
      </c>
    </row>
    <row r="377" spans="1:4" x14ac:dyDescent="0.25">
      <c r="A377" s="15" t="s">
        <v>372</v>
      </c>
      <c r="B377" s="16">
        <v>-6.3929205185627204E-3</v>
      </c>
    </row>
  </sheetData>
  <autoFilter ref="B1:AG342" xr:uid="{00000000-0009-0000-0000-000000000000}"/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62"/>
  <sheetViews>
    <sheetView zoomScaleNormal="100" workbookViewId="0">
      <pane xSplit="2" ySplit="1" topLeftCell="S329" activePane="bottomRight" state="frozen"/>
      <selection pane="topRight" activeCell="S1" sqref="S1"/>
      <selection pane="bottomLeft" activeCell="A2" sqref="A2"/>
      <selection pane="bottomRight" activeCell="AF341" sqref="AF341"/>
    </sheetView>
  </sheetViews>
  <sheetFormatPr defaultColWidth="8.7109375" defaultRowHeight="15" x14ac:dyDescent="0.25"/>
  <cols>
    <col min="1" max="1" width="50" bestFit="1" customWidth="1"/>
    <col min="2" max="2" width="48" customWidth="1"/>
    <col min="3" max="33" width="13" customWidth="1"/>
  </cols>
  <sheetData>
    <row r="1" spans="1:34" ht="48" customHeight="1" x14ac:dyDescent="0.25">
      <c r="A1" s="1" t="s">
        <v>0</v>
      </c>
      <c r="B1" s="2" t="s">
        <v>1</v>
      </c>
      <c r="C1" s="3">
        <v>2000</v>
      </c>
      <c r="D1" s="3">
        <v>2001</v>
      </c>
      <c r="E1" s="3">
        <v>2002</v>
      </c>
      <c r="F1" s="3">
        <v>2003</v>
      </c>
      <c r="G1" s="3">
        <v>2004</v>
      </c>
      <c r="H1" s="3">
        <v>2005</v>
      </c>
      <c r="I1" s="3">
        <v>2006</v>
      </c>
      <c r="J1" s="3">
        <v>2007</v>
      </c>
      <c r="K1" s="3">
        <v>2008</v>
      </c>
      <c r="L1" s="3">
        <v>2009</v>
      </c>
      <c r="M1" s="3">
        <v>2010</v>
      </c>
      <c r="N1" s="3">
        <v>2011</v>
      </c>
      <c r="O1" s="3">
        <v>2012</v>
      </c>
      <c r="P1" s="3">
        <v>2013</v>
      </c>
      <c r="Q1" s="3">
        <v>2014</v>
      </c>
      <c r="R1" s="3">
        <v>2015</v>
      </c>
      <c r="S1" s="3">
        <v>2016</v>
      </c>
      <c r="T1" s="3">
        <v>2017</v>
      </c>
      <c r="U1" s="3">
        <v>2018</v>
      </c>
      <c r="V1" s="3">
        <v>2019</v>
      </c>
      <c r="W1" s="3">
        <v>2020</v>
      </c>
      <c r="X1" s="3">
        <v>2021</v>
      </c>
      <c r="Y1" s="3">
        <v>2022</v>
      </c>
      <c r="Z1" s="3">
        <v>2023</v>
      </c>
      <c r="AA1" s="3">
        <v>2024</v>
      </c>
      <c r="AB1" s="3">
        <v>2025</v>
      </c>
      <c r="AC1" s="4" t="s">
        <v>2</v>
      </c>
      <c r="AD1" s="4" t="s">
        <v>3</v>
      </c>
      <c r="AE1" s="4" t="s">
        <v>4</v>
      </c>
      <c r="AF1" s="4" t="s">
        <v>5</v>
      </c>
      <c r="AG1" s="4" t="s">
        <v>6</v>
      </c>
      <c r="AH1" s="4" t="s">
        <v>7</v>
      </c>
    </row>
    <row r="2" spans="1:34" ht="15" customHeight="1" x14ac:dyDescent="0.25">
      <c r="A2" s="5">
        <v>1</v>
      </c>
      <c r="B2" s="9" t="s">
        <v>14</v>
      </c>
      <c r="C2" s="10">
        <v>485378</v>
      </c>
      <c r="D2" s="10">
        <v>491393</v>
      </c>
      <c r="E2" s="10">
        <v>498428</v>
      </c>
      <c r="F2" s="10">
        <v>508118</v>
      </c>
      <c r="G2" s="10">
        <v>521029</v>
      </c>
      <c r="H2" s="10">
        <v>538638</v>
      </c>
      <c r="I2" s="10">
        <v>557477</v>
      </c>
      <c r="J2" s="10">
        <v>573483</v>
      </c>
      <c r="K2" s="10">
        <v>580282</v>
      </c>
      <c r="L2" s="10">
        <v>583403</v>
      </c>
      <c r="M2" s="10">
        <v>602743</v>
      </c>
      <c r="N2" s="10">
        <v>608144</v>
      </c>
      <c r="O2" s="10">
        <v>612187</v>
      </c>
      <c r="P2" s="10">
        <v>617908</v>
      </c>
      <c r="Q2" s="10">
        <v>628217</v>
      </c>
      <c r="R2" s="10">
        <v>640910</v>
      </c>
      <c r="S2" s="10">
        <v>656847</v>
      </c>
      <c r="T2" s="10">
        <v>674860</v>
      </c>
      <c r="U2" s="10">
        <v>694658</v>
      </c>
      <c r="V2" s="10">
        <v>711023</v>
      </c>
      <c r="W2" s="10">
        <v>730148</v>
      </c>
      <c r="X2" s="10">
        <v>755803</v>
      </c>
      <c r="Y2" s="10">
        <v>790796</v>
      </c>
      <c r="Z2" s="10">
        <v>824794</v>
      </c>
      <c r="AA2" s="10">
        <v>851434</v>
      </c>
      <c r="AB2" s="10">
        <v>874790</v>
      </c>
      <c r="AC2" s="8">
        <f t="shared" ref="AC2:AC65" si="0">IF(C2="","",IF(C2=0,"",(AB2-C2)/C2))</f>
        <v>0.80228605334399172</v>
      </c>
      <c r="AD2" s="8">
        <f t="shared" ref="AD2:AD65" si="1">IF(C2="","",IF(C2=0,"",(AB2/C2)^(1/25)-1))</f>
        <v>2.3842018134249132E-2</v>
      </c>
      <c r="AE2" s="8">
        <f t="shared" ref="AE2:AE65" si="2">IF(R2="","",IF(R2=0,"",(AB2/R2)^(1/10)-1))</f>
        <v>3.1598438762868275E-2</v>
      </c>
      <c r="AF2" s="8">
        <f t="shared" ref="AF2:AF65" si="3">IF(W2="","",IF(W2=0,"",(AB2/W2)^(1/5)-1))</f>
        <v>3.6808578758004584E-2</v>
      </c>
      <c r="AG2" s="8">
        <f t="shared" ref="AG2:AG65" si="4">IF(Y2="","",IF(Y2=0,"",(AB2/Y2)^(1/3)-1))</f>
        <v>3.4220436510440377E-2</v>
      </c>
      <c r="AH2" s="8">
        <f t="shared" ref="AH2:AH65" si="5">IF(AA2="","",IF(AA2=0,"",(AB2-AA2)/AA2))</f>
        <v>2.743136872617255E-2</v>
      </c>
    </row>
    <row r="3" spans="1:34" ht="15" customHeight="1" x14ac:dyDescent="0.25">
      <c r="A3" s="5">
        <v>2</v>
      </c>
      <c r="B3" s="9" t="s">
        <v>19</v>
      </c>
      <c r="C3" s="10">
        <v>260285</v>
      </c>
      <c r="D3" s="10">
        <v>264393</v>
      </c>
      <c r="E3" s="10">
        <v>271261</v>
      </c>
      <c r="F3" s="10">
        <v>279156</v>
      </c>
      <c r="G3" s="10">
        <v>289817</v>
      </c>
      <c r="H3" s="10">
        <v>301714</v>
      </c>
      <c r="I3" s="10">
        <v>313964</v>
      </c>
      <c r="J3" s="10">
        <v>323032</v>
      </c>
      <c r="K3" s="10">
        <v>327172</v>
      </c>
      <c r="L3" s="10">
        <v>328547</v>
      </c>
      <c r="M3" s="10">
        <v>331440</v>
      </c>
      <c r="N3" s="10">
        <v>332823</v>
      </c>
      <c r="O3" s="10">
        <v>334842</v>
      </c>
      <c r="P3" s="10">
        <v>336491</v>
      </c>
      <c r="Q3" s="10">
        <v>339859</v>
      </c>
      <c r="R3" s="10">
        <v>344480</v>
      </c>
      <c r="S3" s="10">
        <v>350449</v>
      </c>
      <c r="T3" s="10">
        <v>356842</v>
      </c>
      <c r="U3" s="10">
        <v>362918</v>
      </c>
      <c r="V3" s="10">
        <v>369683</v>
      </c>
      <c r="W3" s="10">
        <v>377432</v>
      </c>
      <c r="X3" s="10">
        <v>385203</v>
      </c>
      <c r="Y3" s="10">
        <v>397075</v>
      </c>
      <c r="Z3" s="10">
        <v>412300</v>
      </c>
      <c r="AA3" s="10">
        <v>427995</v>
      </c>
      <c r="AB3" s="10">
        <v>442660</v>
      </c>
      <c r="AC3" s="8">
        <f t="shared" si="0"/>
        <v>0.70067426090631424</v>
      </c>
      <c r="AD3" s="8">
        <f t="shared" si="1"/>
        <v>2.1468187496002322E-2</v>
      </c>
      <c r="AE3" s="8">
        <f t="shared" si="2"/>
        <v>2.5393657276995274E-2</v>
      </c>
      <c r="AF3" s="8">
        <f t="shared" si="3"/>
        <v>3.2395997741772709E-2</v>
      </c>
      <c r="AG3" s="8">
        <f t="shared" si="4"/>
        <v>3.6889742879151255E-2</v>
      </c>
      <c r="AH3" s="8">
        <f t="shared" si="5"/>
        <v>3.4264418976857204E-2</v>
      </c>
    </row>
    <row r="4" spans="1:34" ht="15" customHeight="1" x14ac:dyDescent="0.25">
      <c r="A4" s="5">
        <v>3</v>
      </c>
      <c r="B4" s="9" t="s">
        <v>11</v>
      </c>
      <c r="C4" s="10">
        <v>148258</v>
      </c>
      <c r="D4" s="10">
        <v>149807</v>
      </c>
      <c r="E4" s="10">
        <v>152213</v>
      </c>
      <c r="F4" s="10">
        <v>154726</v>
      </c>
      <c r="G4" s="10">
        <v>157841</v>
      </c>
      <c r="H4" s="10">
        <v>161586</v>
      </c>
      <c r="I4" s="10">
        <v>163802</v>
      </c>
      <c r="J4" s="10">
        <v>163300</v>
      </c>
      <c r="K4" s="10">
        <v>163802</v>
      </c>
      <c r="L4" s="10">
        <v>164767</v>
      </c>
      <c r="M4" s="10">
        <v>169287</v>
      </c>
      <c r="N4" s="10">
        <v>169977</v>
      </c>
      <c r="O4" s="10">
        <v>172523</v>
      </c>
      <c r="P4" s="10">
        <v>175722</v>
      </c>
      <c r="Q4" s="10">
        <v>179765</v>
      </c>
      <c r="R4" s="10">
        <v>183321</v>
      </c>
      <c r="S4" s="10">
        <v>185722</v>
      </c>
      <c r="T4" s="10">
        <v>187110</v>
      </c>
      <c r="U4" s="10">
        <v>189137</v>
      </c>
      <c r="V4" s="10">
        <v>176790</v>
      </c>
      <c r="W4" s="10">
        <v>199875</v>
      </c>
      <c r="X4" s="10">
        <v>204406</v>
      </c>
      <c r="Y4" s="10">
        <v>211491</v>
      </c>
      <c r="Z4" s="10">
        <v>218454</v>
      </c>
      <c r="AA4" s="10">
        <v>226600</v>
      </c>
      <c r="AB4" s="10">
        <v>231174</v>
      </c>
      <c r="AC4" s="8">
        <f t="shared" si="0"/>
        <v>0.55926830255365645</v>
      </c>
      <c r="AD4" s="8">
        <f t="shared" si="1"/>
        <v>1.7927468911110411E-2</v>
      </c>
      <c r="AE4" s="8">
        <f t="shared" si="2"/>
        <v>2.3464249561289563E-2</v>
      </c>
      <c r="AF4" s="8">
        <f t="shared" si="3"/>
        <v>2.9523115652745346E-2</v>
      </c>
      <c r="AG4" s="8">
        <f t="shared" si="4"/>
        <v>3.0107064661237359E-2</v>
      </c>
      <c r="AH4" s="8">
        <f t="shared" si="5"/>
        <v>2.0185348631950574E-2</v>
      </c>
    </row>
    <row r="5" spans="1:34" ht="15" customHeight="1" x14ac:dyDescent="0.25">
      <c r="A5" s="5">
        <v>4</v>
      </c>
      <c r="B5" s="6" t="s">
        <v>8</v>
      </c>
      <c r="C5" s="7">
        <v>275827</v>
      </c>
      <c r="D5" s="7">
        <v>281734</v>
      </c>
      <c r="E5" s="7">
        <v>288186</v>
      </c>
      <c r="F5" s="7">
        <v>294349</v>
      </c>
      <c r="G5" s="7">
        <v>304149</v>
      </c>
      <c r="H5" s="7">
        <v>316442</v>
      </c>
      <c r="I5" s="7">
        <v>329375</v>
      </c>
      <c r="J5" s="7">
        <v>339517</v>
      </c>
      <c r="K5" s="7">
        <v>348054</v>
      </c>
      <c r="L5" s="7">
        <v>354525</v>
      </c>
      <c r="M5" s="7">
        <v>255348</v>
      </c>
      <c r="N5" s="7">
        <v>257376</v>
      </c>
      <c r="O5" s="7">
        <v>259585</v>
      </c>
      <c r="P5" s="7">
        <v>263125</v>
      </c>
      <c r="Q5" s="7">
        <v>265883</v>
      </c>
      <c r="R5" s="7">
        <v>269473</v>
      </c>
      <c r="S5" s="7">
        <v>274689</v>
      </c>
      <c r="T5" s="7">
        <v>279139</v>
      </c>
      <c r="U5" s="7">
        <v>282727</v>
      </c>
      <c r="V5" s="7">
        <v>283914</v>
      </c>
      <c r="W5" s="7">
        <v>425198</v>
      </c>
      <c r="X5" s="7">
        <v>437860</v>
      </c>
      <c r="Y5" s="7">
        <v>454222</v>
      </c>
      <c r="Z5" s="7">
        <v>467617</v>
      </c>
      <c r="AA5" s="7">
        <v>480374</v>
      </c>
      <c r="AB5" s="7">
        <v>492772</v>
      </c>
      <c r="AC5" s="8">
        <f t="shared" si="0"/>
        <v>0.78652561206843419</v>
      </c>
      <c r="AD5" s="8">
        <f t="shared" si="1"/>
        <v>2.3482378832574202E-2</v>
      </c>
      <c r="AE5" s="8">
        <f t="shared" si="2"/>
        <v>6.2216581343371047E-2</v>
      </c>
      <c r="AF5" s="8">
        <f t="shared" si="3"/>
        <v>2.9937715399369402E-2</v>
      </c>
      <c r="AG5" s="8">
        <f t="shared" si="4"/>
        <v>2.7525525111768978E-2</v>
      </c>
      <c r="AH5" s="8">
        <f t="shared" si="5"/>
        <v>2.5809057109668715E-2</v>
      </c>
    </row>
    <row r="6" spans="1:34" ht="15" customHeight="1" x14ac:dyDescent="0.25">
      <c r="A6" s="5">
        <v>5</v>
      </c>
      <c r="B6" s="6" t="s">
        <v>13</v>
      </c>
      <c r="C6" s="7">
        <v>254418</v>
      </c>
      <c r="D6" s="7">
        <v>256794</v>
      </c>
      <c r="E6" s="7">
        <v>259155</v>
      </c>
      <c r="F6" s="7">
        <v>261085</v>
      </c>
      <c r="G6" s="7">
        <v>263028</v>
      </c>
      <c r="H6" s="7">
        <v>265919</v>
      </c>
      <c r="I6" s="7">
        <v>270735</v>
      </c>
      <c r="J6" s="7">
        <v>276725</v>
      </c>
      <c r="K6" s="7">
        <v>282520</v>
      </c>
      <c r="L6" s="7">
        <v>286822</v>
      </c>
      <c r="M6" s="7">
        <v>284848</v>
      </c>
      <c r="N6" s="7">
        <v>286575</v>
      </c>
      <c r="O6" s="7">
        <v>288995</v>
      </c>
      <c r="P6" s="7">
        <v>291573</v>
      </c>
      <c r="Q6" s="7">
        <v>294491</v>
      </c>
      <c r="R6" s="7">
        <v>298402</v>
      </c>
      <c r="S6" s="7">
        <v>303005</v>
      </c>
      <c r="T6" s="7">
        <v>309272</v>
      </c>
      <c r="U6" s="7">
        <v>317099</v>
      </c>
      <c r="V6" s="7">
        <v>323180</v>
      </c>
      <c r="W6" s="7">
        <v>356543</v>
      </c>
      <c r="X6" s="7">
        <v>362509</v>
      </c>
      <c r="Y6" s="7">
        <v>373254</v>
      </c>
      <c r="Z6" s="7">
        <v>385705</v>
      </c>
      <c r="AA6" s="7">
        <v>396728</v>
      </c>
      <c r="AB6" s="7">
        <v>407656</v>
      </c>
      <c r="AC6" s="8">
        <f t="shared" si="0"/>
        <v>0.60230801279783663</v>
      </c>
      <c r="AD6" s="8">
        <f t="shared" si="1"/>
        <v>1.9036735278501693E-2</v>
      </c>
      <c r="AE6" s="8">
        <f t="shared" si="2"/>
        <v>3.1689976004779741E-2</v>
      </c>
      <c r="AF6" s="8">
        <f t="shared" si="3"/>
        <v>2.7155946812193132E-2</v>
      </c>
      <c r="AG6" s="8">
        <f t="shared" si="4"/>
        <v>2.9824270124854113E-2</v>
      </c>
      <c r="AH6" s="8">
        <f t="shared" si="5"/>
        <v>2.7545320723518379E-2</v>
      </c>
    </row>
    <row r="7" spans="1:34" ht="15" customHeight="1" x14ac:dyDescent="0.25">
      <c r="A7" s="5">
        <v>6</v>
      </c>
      <c r="B7" s="9" t="s">
        <v>39</v>
      </c>
      <c r="C7" s="10">
        <v>1656835</v>
      </c>
      <c r="D7" s="10">
        <v>1708955</v>
      </c>
      <c r="E7" s="10">
        <v>1756852</v>
      </c>
      <c r="F7" s="10">
        <v>1803474</v>
      </c>
      <c r="G7" s="10">
        <v>1866597</v>
      </c>
      <c r="H7" s="10">
        <v>1939766</v>
      </c>
      <c r="I7" s="10">
        <v>1999994</v>
      </c>
      <c r="J7" s="10">
        <v>2034878</v>
      </c>
      <c r="K7" s="10">
        <v>2060968</v>
      </c>
      <c r="L7" s="10">
        <v>2082421</v>
      </c>
      <c r="M7" s="10">
        <v>2140225</v>
      </c>
      <c r="N7" s="10">
        <v>2181303</v>
      </c>
      <c r="O7" s="10">
        <v>2235105</v>
      </c>
      <c r="P7" s="10">
        <v>2283844</v>
      </c>
      <c r="Q7" s="10">
        <v>2342297</v>
      </c>
      <c r="R7" s="10">
        <v>2410624</v>
      </c>
      <c r="S7" s="10">
        <v>2482497</v>
      </c>
      <c r="T7" s="10">
        <v>2548999</v>
      </c>
      <c r="U7" s="10">
        <v>2609376</v>
      </c>
      <c r="V7" s="10">
        <v>2645359</v>
      </c>
      <c r="W7" s="10">
        <v>2680430</v>
      </c>
      <c r="X7" s="10">
        <v>2699589</v>
      </c>
      <c r="Y7" s="10">
        <v>2786534</v>
      </c>
      <c r="Z7" s="10">
        <v>2863651</v>
      </c>
      <c r="AA7" s="10">
        <v>2919982</v>
      </c>
      <c r="AB7" s="10">
        <v>2957672</v>
      </c>
      <c r="AC7" s="8">
        <f t="shared" si="0"/>
        <v>0.78513370371823388</v>
      </c>
      <c r="AD7" s="8">
        <f t="shared" si="1"/>
        <v>2.3450470491745756E-2</v>
      </c>
      <c r="AE7" s="8">
        <f t="shared" si="2"/>
        <v>2.0662252454431318E-2</v>
      </c>
      <c r="AF7" s="8">
        <f t="shared" si="3"/>
        <v>1.9880076778842071E-2</v>
      </c>
      <c r="AG7" s="8">
        <f t="shared" si="4"/>
        <v>2.006666287698633E-2</v>
      </c>
      <c r="AH7" s="8">
        <f t="shared" si="5"/>
        <v>1.2907613814057757E-2</v>
      </c>
    </row>
    <row r="8" spans="1:34" ht="15" customHeight="1" x14ac:dyDescent="0.25">
      <c r="A8" s="5">
        <v>7</v>
      </c>
      <c r="B8" s="9" t="s">
        <v>21</v>
      </c>
      <c r="C8" s="10">
        <v>379919</v>
      </c>
      <c r="D8" s="10">
        <v>396239</v>
      </c>
      <c r="E8" s="10">
        <v>405742</v>
      </c>
      <c r="F8" s="10">
        <v>418064</v>
      </c>
      <c r="G8" s="10">
        <v>442891</v>
      </c>
      <c r="H8" s="10">
        <v>463583</v>
      </c>
      <c r="I8" s="10">
        <v>491423</v>
      </c>
      <c r="J8" s="10">
        <v>522453</v>
      </c>
      <c r="K8" s="10">
        <v>539754</v>
      </c>
      <c r="L8" s="10">
        <v>555551</v>
      </c>
      <c r="M8" s="10">
        <v>530587</v>
      </c>
      <c r="N8" s="10">
        <v>542614</v>
      </c>
      <c r="O8" s="10">
        <v>552890</v>
      </c>
      <c r="P8" s="10">
        <v>565742</v>
      </c>
      <c r="Q8" s="10">
        <v>576538</v>
      </c>
      <c r="R8" s="10">
        <v>589961</v>
      </c>
      <c r="S8" s="10">
        <v>609431</v>
      </c>
      <c r="T8" s="10">
        <v>627363</v>
      </c>
      <c r="U8" s="10">
        <v>643321</v>
      </c>
      <c r="V8" s="10">
        <v>658446</v>
      </c>
      <c r="W8" s="10">
        <v>675397</v>
      </c>
      <c r="X8" s="10">
        <v>698249</v>
      </c>
      <c r="Y8" s="10">
        <v>717814</v>
      </c>
      <c r="Z8" s="10">
        <v>739116</v>
      </c>
      <c r="AA8" s="10">
        <v>758992</v>
      </c>
      <c r="AB8" s="10">
        <v>773426</v>
      </c>
      <c r="AC8" s="8">
        <f t="shared" si="0"/>
        <v>1.0357655184394567</v>
      </c>
      <c r="AD8" s="8">
        <f t="shared" si="1"/>
        <v>2.8843007280649591E-2</v>
      </c>
      <c r="AE8" s="8">
        <f t="shared" si="2"/>
        <v>2.7447279248421053E-2</v>
      </c>
      <c r="AF8" s="8">
        <f t="shared" si="3"/>
        <v>2.7476571896225988E-2</v>
      </c>
      <c r="AG8" s="8">
        <f t="shared" si="4"/>
        <v>2.5185089364839541E-2</v>
      </c>
      <c r="AH8" s="8">
        <f t="shared" si="5"/>
        <v>1.9017328245884015E-2</v>
      </c>
    </row>
    <row r="9" spans="1:34" ht="15" customHeight="1" x14ac:dyDescent="0.25">
      <c r="A9" s="5">
        <v>8</v>
      </c>
      <c r="B9" s="6" t="s">
        <v>23</v>
      </c>
      <c r="C9" s="7">
        <v>443916</v>
      </c>
      <c r="D9" s="7">
        <v>458557</v>
      </c>
      <c r="E9" s="7">
        <v>474109</v>
      </c>
      <c r="F9" s="7">
        <v>490139</v>
      </c>
      <c r="G9" s="7">
        <v>512180</v>
      </c>
      <c r="H9" s="7">
        <v>541542</v>
      </c>
      <c r="I9" s="7">
        <v>565956</v>
      </c>
      <c r="J9" s="7">
        <v>585264</v>
      </c>
      <c r="K9" s="7">
        <v>588709</v>
      </c>
      <c r="L9" s="7">
        <v>586908</v>
      </c>
      <c r="M9" s="7">
        <v>619834</v>
      </c>
      <c r="N9" s="7">
        <v>627959</v>
      </c>
      <c r="O9" s="7">
        <v>638613</v>
      </c>
      <c r="P9" s="7">
        <v>651766</v>
      </c>
      <c r="Q9" s="7">
        <v>666687</v>
      </c>
      <c r="R9" s="7">
        <v>686627</v>
      </c>
      <c r="S9" s="7">
        <v>707252</v>
      </c>
      <c r="T9" s="7">
        <v>722381</v>
      </c>
      <c r="U9" s="7">
        <v>733759</v>
      </c>
      <c r="V9" s="7">
        <v>748275</v>
      </c>
      <c r="W9" s="7">
        <v>765575</v>
      </c>
      <c r="X9" s="7">
        <v>791169</v>
      </c>
      <c r="Y9" s="7">
        <v>828059</v>
      </c>
      <c r="Z9" s="7">
        <v>846125</v>
      </c>
      <c r="AA9" s="7">
        <v>861667</v>
      </c>
      <c r="AB9" s="7">
        <v>875607</v>
      </c>
      <c r="AC9" s="8">
        <f t="shared" si="0"/>
        <v>0.97246100613629605</v>
      </c>
      <c r="AD9" s="8">
        <f t="shared" si="1"/>
        <v>2.7543785588358238E-2</v>
      </c>
      <c r="AE9" s="8">
        <f t="shared" si="2"/>
        <v>2.4610577046346727E-2</v>
      </c>
      <c r="AF9" s="8">
        <f t="shared" si="3"/>
        <v>2.7221962775166197E-2</v>
      </c>
      <c r="AG9" s="8">
        <f t="shared" si="4"/>
        <v>1.878524784204938E-2</v>
      </c>
      <c r="AH9" s="8">
        <f t="shared" si="5"/>
        <v>1.6177943451472554E-2</v>
      </c>
    </row>
    <row r="10" spans="1:34" ht="15" customHeight="1" x14ac:dyDescent="0.25">
      <c r="A10" s="5">
        <v>9</v>
      </c>
      <c r="B10" s="6" t="s">
        <v>20</v>
      </c>
      <c r="C10" s="7">
        <v>142246</v>
      </c>
      <c r="D10" s="7">
        <v>146008</v>
      </c>
      <c r="E10" s="7">
        <v>149473</v>
      </c>
      <c r="F10" s="7">
        <v>152138</v>
      </c>
      <c r="G10" s="7">
        <v>156281</v>
      </c>
      <c r="H10" s="7">
        <v>153407</v>
      </c>
      <c r="I10" s="7">
        <v>154885</v>
      </c>
      <c r="J10" s="7">
        <v>157235</v>
      </c>
      <c r="K10" s="7">
        <v>157736</v>
      </c>
      <c r="L10" s="7">
        <v>156952</v>
      </c>
      <c r="M10" s="7">
        <v>159727</v>
      </c>
      <c r="N10" s="7">
        <v>159076</v>
      </c>
      <c r="O10" s="7">
        <v>161310</v>
      </c>
      <c r="P10" s="7">
        <v>162590</v>
      </c>
      <c r="Q10" s="7">
        <v>165317</v>
      </c>
      <c r="R10" s="7">
        <v>169037</v>
      </c>
      <c r="S10" s="7">
        <v>173794</v>
      </c>
      <c r="T10" s="7">
        <v>177066</v>
      </c>
      <c r="U10" s="7">
        <v>179593</v>
      </c>
      <c r="V10" s="7">
        <v>183378</v>
      </c>
      <c r="W10" s="7">
        <v>188023</v>
      </c>
      <c r="X10" s="7">
        <v>195048</v>
      </c>
      <c r="Y10" s="7">
        <v>203116</v>
      </c>
      <c r="Z10" s="7">
        <v>206814</v>
      </c>
      <c r="AA10" s="7">
        <v>211456</v>
      </c>
      <c r="AB10" s="7">
        <v>217212</v>
      </c>
      <c r="AC10" s="8">
        <f t="shared" si="0"/>
        <v>0.52701657691604686</v>
      </c>
      <c r="AD10" s="8">
        <f t="shared" si="1"/>
        <v>1.7076804925260092E-2</v>
      </c>
      <c r="AE10" s="8">
        <f t="shared" si="2"/>
        <v>2.539265873714136E-2</v>
      </c>
      <c r="AF10" s="8">
        <f t="shared" si="3"/>
        <v>2.928244886118514E-2</v>
      </c>
      <c r="AG10" s="8">
        <f t="shared" si="4"/>
        <v>2.2617513794450428E-2</v>
      </c>
      <c r="AH10" s="8">
        <f t="shared" si="5"/>
        <v>2.7220792978208234E-2</v>
      </c>
    </row>
    <row r="11" spans="1:34" ht="15" customHeight="1" x14ac:dyDescent="0.25">
      <c r="A11" s="5">
        <v>10</v>
      </c>
      <c r="B11" s="9" t="s">
        <v>24</v>
      </c>
      <c r="C11" s="10">
        <v>183045</v>
      </c>
      <c r="D11" s="10">
        <v>193060</v>
      </c>
      <c r="E11" s="10">
        <v>203570</v>
      </c>
      <c r="F11" s="10">
        <v>210635</v>
      </c>
      <c r="G11" s="10">
        <v>217706</v>
      </c>
      <c r="H11" s="10">
        <v>225856</v>
      </c>
      <c r="I11" s="10">
        <v>234387</v>
      </c>
      <c r="J11" s="10">
        <v>242250</v>
      </c>
      <c r="K11" s="10">
        <v>248852</v>
      </c>
      <c r="L11" s="10">
        <v>254759</v>
      </c>
      <c r="M11" s="10">
        <v>254155</v>
      </c>
      <c r="N11" s="10">
        <v>258518</v>
      </c>
      <c r="O11" s="10">
        <v>263395</v>
      </c>
      <c r="P11" s="10">
        <v>269196</v>
      </c>
      <c r="Q11" s="10">
        <v>276291</v>
      </c>
      <c r="R11" s="10">
        <v>285025</v>
      </c>
      <c r="S11" s="10">
        <v>294582</v>
      </c>
      <c r="T11" s="10">
        <v>304543</v>
      </c>
      <c r="U11" s="10">
        <v>313052</v>
      </c>
      <c r="V11" s="10">
        <v>322116</v>
      </c>
      <c r="W11" s="10">
        <v>331434</v>
      </c>
      <c r="X11" s="10">
        <v>339891</v>
      </c>
      <c r="Y11" s="10">
        <v>350793</v>
      </c>
      <c r="Z11" s="10">
        <v>360971</v>
      </c>
      <c r="AA11" s="10">
        <v>371280</v>
      </c>
      <c r="AB11" s="10">
        <v>378426</v>
      </c>
      <c r="AC11" s="8">
        <f t="shared" si="0"/>
        <v>1.0673932639514874</v>
      </c>
      <c r="AD11" s="8">
        <f t="shared" si="1"/>
        <v>2.9477653247683921E-2</v>
      </c>
      <c r="AE11" s="8">
        <f t="shared" si="2"/>
        <v>2.8749888829729064E-2</v>
      </c>
      <c r="AF11" s="8">
        <f t="shared" si="3"/>
        <v>2.6873110828677271E-2</v>
      </c>
      <c r="AG11" s="8">
        <f t="shared" si="4"/>
        <v>2.5596860887606709E-2</v>
      </c>
      <c r="AH11" s="8">
        <f t="shared" si="5"/>
        <v>1.9246929541047189E-2</v>
      </c>
    </row>
    <row r="12" spans="1:34" ht="15" customHeight="1" x14ac:dyDescent="0.25">
      <c r="A12" s="5">
        <v>11</v>
      </c>
      <c r="B12" s="6" t="s">
        <v>67</v>
      </c>
      <c r="C12" s="7">
        <v>115487</v>
      </c>
      <c r="D12" s="7">
        <v>115779</v>
      </c>
      <c r="E12" s="7">
        <v>116953</v>
      </c>
      <c r="F12" s="7">
        <v>117957</v>
      </c>
      <c r="G12" s="7">
        <v>119145</v>
      </c>
      <c r="H12" s="7">
        <v>120487</v>
      </c>
      <c r="I12" s="7">
        <v>123391</v>
      </c>
      <c r="J12" s="7">
        <v>126082</v>
      </c>
      <c r="K12" s="7">
        <v>129159</v>
      </c>
      <c r="L12" s="7">
        <v>132316</v>
      </c>
      <c r="M12" s="7">
        <v>141592</v>
      </c>
      <c r="N12" s="7">
        <v>144113</v>
      </c>
      <c r="O12" s="7">
        <v>150503</v>
      </c>
      <c r="P12" s="7">
        <v>155001</v>
      </c>
      <c r="Q12" s="7">
        <v>158754</v>
      </c>
      <c r="R12" s="7">
        <v>163734</v>
      </c>
      <c r="S12" s="7">
        <v>164452</v>
      </c>
      <c r="T12" s="7">
        <v>165023</v>
      </c>
      <c r="U12" s="7">
        <v>171469</v>
      </c>
      <c r="V12" s="7">
        <v>174634</v>
      </c>
      <c r="W12" s="7">
        <v>83488</v>
      </c>
      <c r="X12" s="7">
        <v>83509</v>
      </c>
      <c r="Y12" s="7">
        <v>83721</v>
      </c>
      <c r="Z12" s="7">
        <v>83915</v>
      </c>
      <c r="AA12" s="7">
        <v>83768</v>
      </c>
      <c r="AB12" s="7">
        <v>83754</v>
      </c>
      <c r="AC12" s="8">
        <f t="shared" si="0"/>
        <v>-0.27477551585892784</v>
      </c>
      <c r="AD12" s="8">
        <f t="shared" si="1"/>
        <v>-1.276874052711563E-2</v>
      </c>
      <c r="AE12" s="8">
        <f t="shared" si="2"/>
        <v>-6.4838392989041593E-2</v>
      </c>
      <c r="AF12" s="8">
        <f t="shared" si="3"/>
        <v>6.3640678179077703E-4</v>
      </c>
      <c r="AG12" s="8">
        <f t="shared" si="4"/>
        <v>1.3137152016629017E-4</v>
      </c>
      <c r="AH12" s="8">
        <f t="shared" si="5"/>
        <v>-1.6712825900105051E-4</v>
      </c>
    </row>
    <row r="13" spans="1:34" ht="15" customHeight="1" x14ac:dyDescent="0.25">
      <c r="A13" s="5">
        <v>12</v>
      </c>
      <c r="B13" s="9" t="s">
        <v>16</v>
      </c>
      <c r="C13" s="10">
        <v>91256</v>
      </c>
      <c r="D13" s="10">
        <v>94624</v>
      </c>
      <c r="E13" s="10">
        <v>99432</v>
      </c>
      <c r="F13" s="10">
        <v>104274</v>
      </c>
      <c r="G13" s="10">
        <v>110294</v>
      </c>
      <c r="H13" s="10">
        <v>119119</v>
      </c>
      <c r="I13" s="10">
        <v>126720</v>
      </c>
      <c r="J13" s="10">
        <v>132298</v>
      </c>
      <c r="K13" s="10">
        <v>135678</v>
      </c>
      <c r="L13" s="10">
        <v>137473</v>
      </c>
      <c r="M13" s="10">
        <v>138323</v>
      </c>
      <c r="N13" s="10">
        <v>140918</v>
      </c>
      <c r="O13" s="10">
        <v>143548</v>
      </c>
      <c r="P13" s="10">
        <v>146135</v>
      </c>
      <c r="Q13" s="10">
        <v>149970</v>
      </c>
      <c r="R13" s="10">
        <v>153282</v>
      </c>
      <c r="S13" s="10">
        <v>157683</v>
      </c>
      <c r="T13" s="10">
        <v>164045</v>
      </c>
      <c r="U13" s="10">
        <v>169604</v>
      </c>
      <c r="V13" s="10">
        <v>175195</v>
      </c>
      <c r="W13" s="10">
        <v>182002</v>
      </c>
      <c r="X13" s="10">
        <v>191519</v>
      </c>
      <c r="Y13" s="10">
        <v>197936</v>
      </c>
      <c r="Z13" s="10">
        <v>202953</v>
      </c>
      <c r="AA13" s="10">
        <v>208431</v>
      </c>
      <c r="AB13" s="10">
        <v>213670</v>
      </c>
      <c r="AC13" s="8">
        <f t="shared" si="0"/>
        <v>1.3414350837205224</v>
      </c>
      <c r="AD13" s="8">
        <f t="shared" si="1"/>
        <v>3.4616225152639624E-2</v>
      </c>
      <c r="AE13" s="8">
        <f t="shared" si="2"/>
        <v>3.3773128662064833E-2</v>
      </c>
      <c r="AF13" s="8">
        <f t="shared" si="3"/>
        <v>3.2603226964804888E-2</v>
      </c>
      <c r="AG13" s="8">
        <f t="shared" si="4"/>
        <v>2.5824152647995868E-2</v>
      </c>
      <c r="AH13" s="8">
        <f t="shared" si="5"/>
        <v>2.5135416516736953E-2</v>
      </c>
    </row>
    <row r="14" spans="1:34" ht="15" customHeight="1" x14ac:dyDescent="0.25">
      <c r="A14" s="5">
        <v>13</v>
      </c>
      <c r="B14" s="9" t="s">
        <v>26</v>
      </c>
      <c r="C14" s="10">
        <v>592703</v>
      </c>
      <c r="D14" s="10">
        <v>604908</v>
      </c>
      <c r="E14" s="10">
        <v>618388</v>
      </c>
      <c r="F14" s="10">
        <v>631336</v>
      </c>
      <c r="G14" s="10">
        <v>648989</v>
      </c>
      <c r="H14" s="10">
        <v>668200</v>
      </c>
      <c r="I14" s="10">
        <v>677166</v>
      </c>
      <c r="J14" s="10">
        <v>682868</v>
      </c>
      <c r="K14" s="10">
        <v>685926</v>
      </c>
      <c r="L14" s="10">
        <v>688126</v>
      </c>
      <c r="M14" s="10">
        <v>702948</v>
      </c>
      <c r="N14" s="10">
        <v>707733</v>
      </c>
      <c r="O14" s="10">
        <v>716613</v>
      </c>
      <c r="P14" s="10">
        <v>726493</v>
      </c>
      <c r="Q14" s="10">
        <v>740283</v>
      </c>
      <c r="R14" s="10">
        <v>758739</v>
      </c>
      <c r="S14" s="10">
        <v>777999</v>
      </c>
      <c r="T14" s="10">
        <v>792850</v>
      </c>
      <c r="U14" s="10">
        <v>806504</v>
      </c>
      <c r="V14" s="10">
        <v>821806</v>
      </c>
      <c r="W14" s="10">
        <v>837884</v>
      </c>
      <c r="X14" s="10">
        <v>862683</v>
      </c>
      <c r="Y14" s="10">
        <v>895487</v>
      </c>
      <c r="Z14" s="10">
        <v>917527</v>
      </c>
      <c r="AA14" s="10">
        <v>934945</v>
      </c>
      <c r="AB14" s="10">
        <v>948158</v>
      </c>
      <c r="AC14" s="8">
        <f t="shared" si="0"/>
        <v>0.59971857743254209</v>
      </c>
      <c r="AD14" s="8">
        <f t="shared" si="1"/>
        <v>1.8970810904488156E-2</v>
      </c>
      <c r="AE14" s="8">
        <f t="shared" si="2"/>
        <v>2.2536526494162601E-2</v>
      </c>
      <c r="AF14" s="8">
        <f t="shared" si="3"/>
        <v>2.5036577983258201E-2</v>
      </c>
      <c r="AG14" s="8">
        <f t="shared" si="4"/>
        <v>1.9233781319144772E-2</v>
      </c>
      <c r="AH14" s="8">
        <f t="shared" si="5"/>
        <v>1.4132382118734257E-2</v>
      </c>
    </row>
    <row r="15" spans="1:34" ht="15" customHeight="1" x14ac:dyDescent="0.25">
      <c r="A15" s="5">
        <v>14</v>
      </c>
      <c r="B15" s="6" t="s">
        <v>25</v>
      </c>
      <c r="C15" s="7">
        <v>1265715</v>
      </c>
      <c r="D15" s="7">
        <v>1324426</v>
      </c>
      <c r="E15" s="7">
        <v>1353176</v>
      </c>
      <c r="F15" s="7">
        <v>1382693</v>
      </c>
      <c r="G15" s="7">
        <v>1418999</v>
      </c>
      <c r="H15" s="7">
        <v>1464309</v>
      </c>
      <c r="I15" s="7">
        <v>1528958</v>
      </c>
      <c r="J15" s="7">
        <v>1594525</v>
      </c>
      <c r="K15" s="7">
        <v>1654100</v>
      </c>
      <c r="L15" s="7">
        <v>1705075</v>
      </c>
      <c r="M15" s="7">
        <v>1727601</v>
      </c>
      <c r="N15" s="7">
        <v>1781118</v>
      </c>
      <c r="O15" s="7">
        <v>1835653</v>
      </c>
      <c r="P15" s="7">
        <v>1884893</v>
      </c>
      <c r="Q15" s="7">
        <v>1944513</v>
      </c>
      <c r="R15" s="7">
        <v>2004660</v>
      </c>
      <c r="S15" s="7">
        <v>2065007</v>
      </c>
      <c r="T15" s="7">
        <v>2118549</v>
      </c>
      <c r="U15" s="7">
        <v>2169708</v>
      </c>
      <c r="V15" s="7">
        <v>2231362</v>
      </c>
      <c r="W15" s="7">
        <v>2300172</v>
      </c>
      <c r="X15" s="7">
        <v>2359313</v>
      </c>
      <c r="Y15" s="7">
        <v>2434592</v>
      </c>
      <c r="Z15" s="7">
        <v>2498809</v>
      </c>
      <c r="AA15" s="7">
        <v>2567149</v>
      </c>
      <c r="AB15" s="7">
        <v>2620945</v>
      </c>
      <c r="AC15" s="8">
        <f t="shared" si="0"/>
        <v>1.0707228720525552</v>
      </c>
      <c r="AD15" s="8">
        <f t="shared" si="1"/>
        <v>2.9543922401766398E-2</v>
      </c>
      <c r="AE15" s="8">
        <f t="shared" si="2"/>
        <v>2.7168560961417842E-2</v>
      </c>
      <c r="AF15" s="8">
        <f t="shared" si="3"/>
        <v>2.6454065077253563E-2</v>
      </c>
      <c r="AG15" s="8">
        <f t="shared" si="4"/>
        <v>2.4889960528691191E-2</v>
      </c>
      <c r="AH15" s="8">
        <f t="shared" si="5"/>
        <v>2.0955542510387982E-2</v>
      </c>
    </row>
    <row r="16" spans="1:34" ht="15" customHeight="1" x14ac:dyDescent="0.25">
      <c r="A16" s="5">
        <v>15</v>
      </c>
      <c r="B16" s="9" t="s">
        <v>31</v>
      </c>
      <c r="C16" s="10">
        <v>110993</v>
      </c>
      <c r="D16" s="10">
        <v>112375</v>
      </c>
      <c r="E16" s="10">
        <v>113256</v>
      </c>
      <c r="F16" s="10">
        <v>114358</v>
      </c>
      <c r="G16" s="10">
        <v>114908</v>
      </c>
      <c r="H16" s="10">
        <v>115526</v>
      </c>
      <c r="I16" s="10">
        <v>117030</v>
      </c>
      <c r="J16" s="10">
        <v>118191</v>
      </c>
      <c r="K16" s="10">
        <v>118786</v>
      </c>
      <c r="L16" s="10">
        <v>120030</v>
      </c>
      <c r="M16" s="10">
        <v>120971</v>
      </c>
      <c r="N16" s="10">
        <v>121140</v>
      </c>
      <c r="O16" s="10">
        <v>121347</v>
      </c>
      <c r="P16" s="10">
        <v>121635</v>
      </c>
      <c r="Q16" s="10">
        <v>122647</v>
      </c>
      <c r="R16" s="10">
        <v>124461</v>
      </c>
      <c r="S16" s="10">
        <v>126866</v>
      </c>
      <c r="T16" s="10">
        <v>129411</v>
      </c>
      <c r="U16" s="10">
        <v>131876</v>
      </c>
      <c r="V16" s="10">
        <v>134008</v>
      </c>
      <c r="W16" s="10">
        <v>136157</v>
      </c>
      <c r="X16" s="10">
        <v>139642</v>
      </c>
      <c r="Y16" s="10">
        <v>143277</v>
      </c>
      <c r="Z16" s="10">
        <v>147072</v>
      </c>
      <c r="AA16" s="10">
        <v>150865</v>
      </c>
      <c r="AB16" s="10">
        <v>153613</v>
      </c>
      <c r="AC16" s="8">
        <f t="shared" si="0"/>
        <v>0.38398817943473912</v>
      </c>
      <c r="AD16" s="8">
        <f t="shared" si="1"/>
        <v>1.3083623952406365E-2</v>
      </c>
      <c r="AE16" s="8">
        <f t="shared" si="2"/>
        <v>2.1267398858615616E-2</v>
      </c>
      <c r="AF16" s="8">
        <f t="shared" si="3"/>
        <v>2.4418940133121625E-2</v>
      </c>
      <c r="AG16" s="8">
        <f t="shared" si="4"/>
        <v>2.3490534265922847E-2</v>
      </c>
      <c r="AH16" s="8">
        <f t="shared" si="5"/>
        <v>1.8214960395055182E-2</v>
      </c>
    </row>
    <row r="17" spans="1:34" ht="15" customHeight="1" x14ac:dyDescent="0.25">
      <c r="A17" s="5">
        <v>16</v>
      </c>
      <c r="B17" s="9" t="s">
        <v>33</v>
      </c>
      <c r="C17" s="10">
        <v>804436</v>
      </c>
      <c r="D17" s="10">
        <v>835602</v>
      </c>
      <c r="E17" s="10">
        <v>863488</v>
      </c>
      <c r="F17" s="10">
        <v>889313</v>
      </c>
      <c r="G17" s="10">
        <v>916790</v>
      </c>
      <c r="H17" s="10">
        <v>953157</v>
      </c>
      <c r="I17" s="10">
        <v>998979</v>
      </c>
      <c r="J17" s="10">
        <v>1045871</v>
      </c>
      <c r="K17" s="10">
        <v>1090408</v>
      </c>
      <c r="L17" s="10">
        <v>1125827</v>
      </c>
      <c r="M17" s="10">
        <v>1137383</v>
      </c>
      <c r="N17" s="10">
        <v>1162294</v>
      </c>
      <c r="O17" s="10">
        <v>1188036</v>
      </c>
      <c r="P17" s="10">
        <v>1213792</v>
      </c>
      <c r="Q17" s="10">
        <v>1241605</v>
      </c>
      <c r="R17" s="10">
        <v>1271616</v>
      </c>
      <c r="S17" s="10">
        <v>1304489</v>
      </c>
      <c r="T17" s="10">
        <v>1335106</v>
      </c>
      <c r="U17" s="10">
        <v>1362797</v>
      </c>
      <c r="V17" s="10">
        <v>1392262</v>
      </c>
      <c r="W17" s="10">
        <v>1417382</v>
      </c>
      <c r="X17" s="10">
        <v>1451713</v>
      </c>
      <c r="Y17" s="10">
        <v>1481995</v>
      </c>
      <c r="Z17" s="10">
        <v>1519679</v>
      </c>
      <c r="AA17" s="10">
        <v>1558927</v>
      </c>
      <c r="AB17" s="10">
        <v>1595720</v>
      </c>
      <c r="AC17" s="8">
        <f t="shared" si="0"/>
        <v>0.98365065710634536</v>
      </c>
      <c r="AD17" s="8">
        <f t="shared" si="1"/>
        <v>2.7776320742177063E-2</v>
      </c>
      <c r="AE17" s="8">
        <f t="shared" si="2"/>
        <v>2.296334071495143E-2</v>
      </c>
      <c r="AF17" s="8">
        <f t="shared" si="3"/>
        <v>2.3985849226451084E-2</v>
      </c>
      <c r="AG17" s="8">
        <f t="shared" si="4"/>
        <v>2.4951503005771425E-2</v>
      </c>
      <c r="AH17" s="8">
        <f t="shared" si="5"/>
        <v>2.3601489999210995E-2</v>
      </c>
    </row>
    <row r="18" spans="1:34" ht="15" customHeight="1" x14ac:dyDescent="0.25">
      <c r="A18" s="5">
        <v>17</v>
      </c>
      <c r="B18" s="9" t="s">
        <v>32</v>
      </c>
      <c r="C18" s="10">
        <v>343798</v>
      </c>
      <c r="D18" s="10">
        <v>347907</v>
      </c>
      <c r="E18" s="10">
        <v>353145</v>
      </c>
      <c r="F18" s="10">
        <v>358448</v>
      </c>
      <c r="G18" s="10">
        <v>363221</v>
      </c>
      <c r="H18" s="10">
        <v>370064</v>
      </c>
      <c r="I18" s="10">
        <v>379304</v>
      </c>
      <c r="J18" s="10">
        <v>387705</v>
      </c>
      <c r="K18" s="10">
        <v>397228</v>
      </c>
      <c r="L18" s="10">
        <v>406316</v>
      </c>
      <c r="M18" s="10">
        <v>419588</v>
      </c>
      <c r="N18" s="10">
        <v>426716</v>
      </c>
      <c r="O18" s="10">
        <v>432936</v>
      </c>
      <c r="P18" s="10">
        <v>439706</v>
      </c>
      <c r="Q18" s="10">
        <v>445840</v>
      </c>
      <c r="R18" s="10">
        <v>451269</v>
      </c>
      <c r="S18" s="10">
        <v>457597</v>
      </c>
      <c r="T18" s="10">
        <v>465155</v>
      </c>
      <c r="U18" s="10">
        <v>473767</v>
      </c>
      <c r="V18" s="10">
        <v>483098</v>
      </c>
      <c r="W18" s="10">
        <v>494708</v>
      </c>
      <c r="X18" s="10">
        <v>504016</v>
      </c>
      <c r="Y18" s="10">
        <v>514992</v>
      </c>
      <c r="Z18" s="10">
        <v>528226</v>
      </c>
      <c r="AA18" s="10">
        <v>542122</v>
      </c>
      <c r="AB18" s="10">
        <v>556444</v>
      </c>
      <c r="AC18" s="8">
        <f t="shared" si="0"/>
        <v>0.61852017754611721</v>
      </c>
      <c r="AD18" s="8">
        <f t="shared" si="1"/>
        <v>1.9447170280026294E-2</v>
      </c>
      <c r="AE18" s="8">
        <f t="shared" si="2"/>
        <v>2.1171290268887644E-2</v>
      </c>
      <c r="AF18" s="8">
        <f t="shared" si="3"/>
        <v>2.3798540470674201E-2</v>
      </c>
      <c r="AG18" s="8">
        <f t="shared" si="4"/>
        <v>2.6140889702845449E-2</v>
      </c>
      <c r="AH18" s="8">
        <f t="shared" si="5"/>
        <v>2.6418407664695401E-2</v>
      </c>
    </row>
    <row r="19" spans="1:34" ht="15" customHeight="1" x14ac:dyDescent="0.25">
      <c r="A19" s="5">
        <v>18</v>
      </c>
      <c r="B19" s="6" t="s">
        <v>29</v>
      </c>
      <c r="C19" s="7">
        <v>349562</v>
      </c>
      <c r="D19" s="7">
        <v>359646</v>
      </c>
      <c r="E19" s="7">
        <v>369930</v>
      </c>
      <c r="F19" s="7">
        <v>382645</v>
      </c>
      <c r="G19" s="7">
        <v>397168</v>
      </c>
      <c r="H19" s="7">
        <v>413777</v>
      </c>
      <c r="I19" s="7">
        <v>430316</v>
      </c>
      <c r="J19" s="7">
        <v>444133</v>
      </c>
      <c r="K19" s="7">
        <v>455408</v>
      </c>
      <c r="L19" s="7">
        <v>464623</v>
      </c>
      <c r="M19" s="7">
        <v>442336</v>
      </c>
      <c r="N19" s="7">
        <v>453096</v>
      </c>
      <c r="O19" s="7">
        <v>462682</v>
      </c>
      <c r="P19" s="7">
        <v>471707</v>
      </c>
      <c r="Q19" s="7">
        <v>481238</v>
      </c>
      <c r="R19" s="7">
        <v>492646</v>
      </c>
      <c r="S19" s="7">
        <v>504921</v>
      </c>
      <c r="T19" s="7">
        <v>516889</v>
      </c>
      <c r="U19" s="7">
        <v>526668</v>
      </c>
      <c r="V19" s="7">
        <v>536748</v>
      </c>
      <c r="W19" s="7">
        <v>549908</v>
      </c>
      <c r="X19" s="7">
        <v>562819</v>
      </c>
      <c r="Y19" s="7">
        <v>578071</v>
      </c>
      <c r="Z19" s="7">
        <v>591086</v>
      </c>
      <c r="AA19" s="7">
        <v>607433</v>
      </c>
      <c r="AB19" s="7">
        <v>622177</v>
      </c>
      <c r="AC19" s="8">
        <f t="shared" si="0"/>
        <v>0.77987595905733464</v>
      </c>
      <c r="AD19" s="8">
        <f t="shared" si="1"/>
        <v>2.3329725175983196E-2</v>
      </c>
      <c r="AE19" s="8">
        <f t="shared" si="2"/>
        <v>2.3617964517629542E-2</v>
      </c>
      <c r="AF19" s="8">
        <f t="shared" si="3"/>
        <v>2.5002165563845935E-2</v>
      </c>
      <c r="AG19" s="8">
        <f t="shared" si="4"/>
        <v>2.4812128536894962E-2</v>
      </c>
      <c r="AH19" s="8">
        <f t="shared" si="5"/>
        <v>2.4272635829795219E-2</v>
      </c>
    </row>
    <row r="20" spans="1:34" ht="15" customHeight="1" x14ac:dyDescent="0.25">
      <c r="A20" s="5">
        <v>19</v>
      </c>
      <c r="B20" s="6" t="s">
        <v>43</v>
      </c>
      <c r="C20" s="7">
        <v>4739414</v>
      </c>
      <c r="D20" s="7">
        <v>4851189</v>
      </c>
      <c r="E20" s="7">
        <v>4978638</v>
      </c>
      <c r="F20" s="7">
        <v>5084017</v>
      </c>
      <c r="G20" s="7">
        <v>5190444</v>
      </c>
      <c r="H20" s="7">
        <v>5299567</v>
      </c>
      <c r="I20" s="7">
        <v>5484883</v>
      </c>
      <c r="J20" s="7">
        <v>5597674</v>
      </c>
      <c r="K20" s="7">
        <v>5726705</v>
      </c>
      <c r="L20" s="7">
        <v>5867489</v>
      </c>
      <c r="M20" s="7">
        <v>5946825</v>
      </c>
      <c r="N20" s="7">
        <v>6054200</v>
      </c>
      <c r="O20" s="7">
        <v>6179862</v>
      </c>
      <c r="P20" s="7">
        <v>6322916</v>
      </c>
      <c r="Q20" s="7">
        <v>6493223</v>
      </c>
      <c r="R20" s="7">
        <v>6663204</v>
      </c>
      <c r="S20" s="7">
        <v>6797263</v>
      </c>
      <c r="T20" s="7">
        <v>6888415</v>
      </c>
      <c r="U20" s="7">
        <v>6963003</v>
      </c>
      <c r="V20" s="7">
        <v>7050007</v>
      </c>
      <c r="W20" s="7">
        <v>7169284</v>
      </c>
      <c r="X20" s="7">
        <v>7248044</v>
      </c>
      <c r="Y20" s="7">
        <v>7406285</v>
      </c>
      <c r="Z20" s="7">
        <v>7587646</v>
      </c>
      <c r="AA20" s="7">
        <v>7777907</v>
      </c>
      <c r="AB20" s="7">
        <v>7904627</v>
      </c>
      <c r="AC20" s="8">
        <f t="shared" si="0"/>
        <v>0.66784902099711063</v>
      </c>
      <c r="AD20" s="8">
        <f t="shared" si="1"/>
        <v>2.0672160753158142E-2</v>
      </c>
      <c r="AE20" s="8">
        <f t="shared" si="2"/>
        <v>1.723156304741269E-2</v>
      </c>
      <c r="AF20" s="8">
        <f t="shared" si="3"/>
        <v>1.972042748497782E-2</v>
      </c>
      <c r="AG20" s="8">
        <f t="shared" si="4"/>
        <v>2.1943738682386416E-2</v>
      </c>
      <c r="AH20" s="8">
        <f t="shared" si="5"/>
        <v>1.6292300743631929E-2</v>
      </c>
    </row>
    <row r="21" spans="1:34" ht="15" customHeight="1" x14ac:dyDescent="0.25">
      <c r="A21" s="5">
        <v>20</v>
      </c>
      <c r="B21" s="9" t="s">
        <v>35</v>
      </c>
      <c r="C21" s="10">
        <v>445060</v>
      </c>
      <c r="D21" s="10">
        <v>451291</v>
      </c>
      <c r="E21" s="10">
        <v>458400</v>
      </c>
      <c r="F21" s="10">
        <v>465989</v>
      </c>
      <c r="G21" s="10">
        <v>476695</v>
      </c>
      <c r="H21" s="10">
        <v>485940</v>
      </c>
      <c r="I21" s="10">
        <v>494302</v>
      </c>
      <c r="J21" s="10">
        <v>498769</v>
      </c>
      <c r="K21" s="10">
        <v>497344</v>
      </c>
      <c r="L21" s="10">
        <v>495890</v>
      </c>
      <c r="M21" s="10">
        <v>590307</v>
      </c>
      <c r="N21" s="10">
        <v>590924</v>
      </c>
      <c r="O21" s="10">
        <v>593177</v>
      </c>
      <c r="P21" s="10">
        <v>597667</v>
      </c>
      <c r="Q21" s="10">
        <v>605244</v>
      </c>
      <c r="R21" s="10">
        <v>617026</v>
      </c>
      <c r="S21" s="10">
        <v>631169</v>
      </c>
      <c r="T21" s="10">
        <v>642646</v>
      </c>
      <c r="U21" s="10">
        <v>652221</v>
      </c>
      <c r="V21" s="10">
        <v>661350</v>
      </c>
      <c r="W21" s="10">
        <v>671822</v>
      </c>
      <c r="X21" s="10">
        <v>687610</v>
      </c>
      <c r="Y21" s="10">
        <v>707523</v>
      </c>
      <c r="Z21" s="10">
        <v>723779</v>
      </c>
      <c r="AA21" s="10">
        <v>737391</v>
      </c>
      <c r="AB21" s="10">
        <v>746933</v>
      </c>
      <c r="AC21" s="8">
        <f t="shared" si="0"/>
        <v>0.67827483934750366</v>
      </c>
      <c r="AD21" s="8">
        <f t="shared" si="1"/>
        <v>2.0926609274248609E-2</v>
      </c>
      <c r="AE21" s="8">
        <f t="shared" si="2"/>
        <v>1.9290128604794621E-2</v>
      </c>
      <c r="AF21" s="8">
        <f t="shared" si="3"/>
        <v>2.1422652526974506E-2</v>
      </c>
      <c r="AG21" s="8">
        <f t="shared" si="4"/>
        <v>1.8232672433234454E-2</v>
      </c>
      <c r="AH21" s="8">
        <f t="shared" si="5"/>
        <v>1.2940217605042643E-2</v>
      </c>
    </row>
    <row r="22" spans="1:34" ht="15" customHeight="1" x14ac:dyDescent="0.25">
      <c r="A22" s="5">
        <v>21</v>
      </c>
      <c r="B22" s="6" t="s">
        <v>34</v>
      </c>
      <c r="C22" s="7">
        <v>254070</v>
      </c>
      <c r="D22" s="7">
        <v>264232</v>
      </c>
      <c r="E22" s="7">
        <v>275367</v>
      </c>
      <c r="F22" s="7">
        <v>284896</v>
      </c>
      <c r="G22" s="7">
        <v>295453</v>
      </c>
      <c r="H22" s="7">
        <v>306640</v>
      </c>
      <c r="I22" s="7">
        <v>311650</v>
      </c>
      <c r="J22" s="7">
        <v>313463</v>
      </c>
      <c r="K22" s="7">
        <v>315533</v>
      </c>
      <c r="L22" s="7">
        <v>318537</v>
      </c>
      <c r="M22" s="7">
        <v>322181</v>
      </c>
      <c r="N22" s="7">
        <v>325693</v>
      </c>
      <c r="O22" s="7">
        <v>328767</v>
      </c>
      <c r="P22" s="7">
        <v>333986</v>
      </c>
      <c r="Q22" s="7">
        <v>340672</v>
      </c>
      <c r="R22" s="7">
        <v>347977</v>
      </c>
      <c r="S22" s="7">
        <v>355995</v>
      </c>
      <c r="T22" s="7">
        <v>361805</v>
      </c>
      <c r="U22" s="7">
        <v>365594</v>
      </c>
      <c r="V22" s="7">
        <v>371271</v>
      </c>
      <c r="W22" s="7">
        <v>377327</v>
      </c>
      <c r="X22" s="7">
        <v>387411</v>
      </c>
      <c r="Y22" s="7">
        <v>401486</v>
      </c>
      <c r="Z22" s="7">
        <v>411435</v>
      </c>
      <c r="AA22" s="7">
        <v>416722</v>
      </c>
      <c r="AB22" s="7">
        <v>417131</v>
      </c>
      <c r="AC22" s="8">
        <f t="shared" si="0"/>
        <v>0.64179556815050975</v>
      </c>
      <c r="AD22" s="8">
        <f t="shared" si="1"/>
        <v>2.0029573049586968E-2</v>
      </c>
      <c r="AE22" s="8">
        <f t="shared" si="2"/>
        <v>1.8291673756883231E-2</v>
      </c>
      <c r="AF22" s="8">
        <f t="shared" si="3"/>
        <v>2.0260132994722735E-2</v>
      </c>
      <c r="AG22" s="8">
        <f t="shared" si="4"/>
        <v>1.2824084799887503E-2</v>
      </c>
      <c r="AH22" s="8">
        <f t="shared" si="5"/>
        <v>9.8146966082904188E-4</v>
      </c>
    </row>
    <row r="23" spans="1:34" ht="15" customHeight="1" x14ac:dyDescent="0.25">
      <c r="A23" s="5">
        <v>22</v>
      </c>
      <c r="B23" s="9" t="s">
        <v>42</v>
      </c>
      <c r="C23" s="10">
        <v>5196188</v>
      </c>
      <c r="D23" s="10">
        <v>5354623</v>
      </c>
      <c r="E23" s="10">
        <v>5476578</v>
      </c>
      <c r="F23" s="10">
        <v>5582033</v>
      </c>
      <c r="G23" s="10">
        <v>5689982</v>
      </c>
      <c r="H23" s="10">
        <v>5816407</v>
      </c>
      <c r="I23" s="10">
        <v>5999411</v>
      </c>
      <c r="J23" s="10">
        <v>6156652</v>
      </c>
      <c r="K23" s="10">
        <v>6301085</v>
      </c>
      <c r="L23" s="10">
        <v>6447615</v>
      </c>
      <c r="M23" s="10">
        <v>6391311</v>
      </c>
      <c r="N23" s="10">
        <v>6506602</v>
      </c>
      <c r="O23" s="10">
        <v>6637404</v>
      </c>
      <c r="P23" s="10">
        <v>6743525</v>
      </c>
      <c r="Q23" s="10">
        <v>6876165</v>
      </c>
      <c r="R23" s="10">
        <v>7025725</v>
      </c>
      <c r="S23" s="10">
        <v>7175708</v>
      </c>
      <c r="T23" s="10">
        <v>7314782</v>
      </c>
      <c r="U23" s="10">
        <v>7431497</v>
      </c>
      <c r="V23" s="10">
        <v>7545141</v>
      </c>
      <c r="W23" s="10">
        <v>7667416</v>
      </c>
      <c r="X23" s="10">
        <v>7777844</v>
      </c>
      <c r="Y23" s="10">
        <v>7972652</v>
      </c>
      <c r="Z23" s="10">
        <v>8164140</v>
      </c>
      <c r="AA23" s="10">
        <v>8353600</v>
      </c>
      <c r="AB23" s="10">
        <v>8477157</v>
      </c>
      <c r="AC23" s="8">
        <f t="shared" si="0"/>
        <v>0.63141845522140461</v>
      </c>
      <c r="AD23" s="8">
        <f t="shared" si="1"/>
        <v>1.9770899947083587E-2</v>
      </c>
      <c r="AE23" s="8">
        <f t="shared" si="2"/>
        <v>1.8957119243404597E-2</v>
      </c>
      <c r="AF23" s="8">
        <f t="shared" si="3"/>
        <v>2.0282035541565158E-2</v>
      </c>
      <c r="AG23" s="8">
        <f t="shared" si="4"/>
        <v>2.0663238320311361E-2</v>
      </c>
      <c r="AH23" s="8">
        <f t="shared" si="5"/>
        <v>1.4790868607546448E-2</v>
      </c>
    </row>
    <row r="24" spans="1:34" ht="15" customHeight="1" x14ac:dyDescent="0.25">
      <c r="A24" s="5">
        <v>23</v>
      </c>
      <c r="B24" s="6" t="s">
        <v>38</v>
      </c>
      <c r="C24" s="7">
        <v>1126224</v>
      </c>
      <c r="D24" s="7">
        <v>1148044</v>
      </c>
      <c r="E24" s="7">
        <v>1172801</v>
      </c>
      <c r="F24" s="7">
        <v>1194706</v>
      </c>
      <c r="G24" s="7">
        <v>1222731</v>
      </c>
      <c r="H24" s="7">
        <v>1248524</v>
      </c>
      <c r="I24" s="7">
        <v>1279132</v>
      </c>
      <c r="J24" s="7">
        <v>1301097</v>
      </c>
      <c r="K24" s="7">
        <v>1316528</v>
      </c>
      <c r="L24" s="7">
        <v>1328144</v>
      </c>
      <c r="M24" s="7">
        <v>1349555</v>
      </c>
      <c r="N24" s="7">
        <v>1365146</v>
      </c>
      <c r="O24" s="7">
        <v>1383332</v>
      </c>
      <c r="P24" s="7">
        <v>1401685</v>
      </c>
      <c r="Q24" s="7">
        <v>1427239</v>
      </c>
      <c r="R24" s="7">
        <v>1457992</v>
      </c>
      <c r="S24" s="7">
        <v>1492438</v>
      </c>
      <c r="T24" s="7">
        <v>1523984</v>
      </c>
      <c r="U24" s="7">
        <v>1554129</v>
      </c>
      <c r="V24" s="7">
        <v>1583609</v>
      </c>
      <c r="W24" s="7">
        <v>204984</v>
      </c>
      <c r="X24" s="7">
        <v>203512</v>
      </c>
      <c r="Y24" s="7">
        <v>206682</v>
      </c>
      <c r="Z24" s="7">
        <v>210955</v>
      </c>
      <c r="AA24" s="7">
        <v>214672</v>
      </c>
      <c r="AB24" s="7">
        <v>217175</v>
      </c>
      <c r="AC24" s="8">
        <f t="shared" si="0"/>
        <v>-0.80716535964426261</v>
      </c>
      <c r="AD24" s="8">
        <f t="shared" si="1"/>
        <v>-6.371643068930255E-2</v>
      </c>
      <c r="AE24" s="8">
        <f t="shared" si="2"/>
        <v>-0.1733808372386153</v>
      </c>
      <c r="AF24" s="8">
        <f t="shared" si="3"/>
        <v>1.1621319444919287E-2</v>
      </c>
      <c r="AG24" s="8">
        <f t="shared" si="4"/>
        <v>1.6644366031440372E-2</v>
      </c>
      <c r="AH24" s="8">
        <f t="shared" si="5"/>
        <v>1.1659648207497951E-2</v>
      </c>
    </row>
    <row r="25" spans="1:34" ht="15" customHeight="1" x14ac:dyDescent="0.25">
      <c r="A25" s="5">
        <v>24</v>
      </c>
      <c r="B25" s="6" t="s">
        <v>45</v>
      </c>
      <c r="C25" s="7">
        <v>140886</v>
      </c>
      <c r="D25" s="7">
        <v>146870</v>
      </c>
      <c r="E25" s="7">
        <v>151775</v>
      </c>
      <c r="F25" s="7">
        <v>155887</v>
      </c>
      <c r="G25" s="7">
        <v>159745</v>
      </c>
      <c r="H25" s="7">
        <v>165245</v>
      </c>
      <c r="I25" s="7">
        <v>171867</v>
      </c>
      <c r="J25" s="7">
        <v>178838</v>
      </c>
      <c r="K25" s="7">
        <v>184731</v>
      </c>
      <c r="L25" s="7">
        <v>187743</v>
      </c>
      <c r="M25" s="7">
        <v>179995</v>
      </c>
      <c r="N25" s="7">
        <v>181925</v>
      </c>
      <c r="O25" s="7">
        <v>183462</v>
      </c>
      <c r="P25" s="7">
        <v>185485</v>
      </c>
      <c r="Q25" s="7">
        <v>187883</v>
      </c>
      <c r="R25" s="7">
        <v>190677</v>
      </c>
      <c r="S25" s="7">
        <v>194304</v>
      </c>
      <c r="T25" s="7">
        <v>196682</v>
      </c>
      <c r="U25" s="7">
        <v>198925</v>
      </c>
      <c r="V25" s="7">
        <v>201540</v>
      </c>
      <c r="W25" s="7">
        <v>203382</v>
      </c>
      <c r="X25" s="7">
        <v>206988</v>
      </c>
      <c r="Y25" s="7">
        <v>213142</v>
      </c>
      <c r="Z25" s="7">
        <v>218510</v>
      </c>
      <c r="AA25" s="7">
        <v>223545</v>
      </c>
      <c r="AB25" s="7">
        <v>226568</v>
      </c>
      <c r="AC25" s="8">
        <f t="shared" si="0"/>
        <v>0.60816546711525632</v>
      </c>
      <c r="AD25" s="8">
        <f t="shared" si="1"/>
        <v>1.9185483515618884E-2</v>
      </c>
      <c r="AE25" s="8">
        <f t="shared" si="2"/>
        <v>1.7396000557976521E-2</v>
      </c>
      <c r="AF25" s="8">
        <f t="shared" si="3"/>
        <v>2.182661760732385E-2</v>
      </c>
      <c r="AG25" s="8">
        <f t="shared" si="4"/>
        <v>2.0570893386350653E-2</v>
      </c>
      <c r="AH25" s="8">
        <f t="shared" si="5"/>
        <v>1.3523004316804223E-2</v>
      </c>
    </row>
    <row r="26" spans="1:34" ht="15" customHeight="1" x14ac:dyDescent="0.25">
      <c r="A26" s="5">
        <v>25</v>
      </c>
      <c r="B26" s="9" t="s">
        <v>51</v>
      </c>
      <c r="C26" s="10">
        <v>104476</v>
      </c>
      <c r="D26" s="10">
        <v>105524</v>
      </c>
      <c r="E26" s="10">
        <v>106548</v>
      </c>
      <c r="F26" s="10">
        <v>108281</v>
      </c>
      <c r="G26" s="10">
        <v>109669</v>
      </c>
      <c r="H26" s="10">
        <v>111996</v>
      </c>
      <c r="I26" s="10">
        <v>114560</v>
      </c>
      <c r="J26" s="10">
        <v>116434</v>
      </c>
      <c r="K26" s="10">
        <v>118588</v>
      </c>
      <c r="L26" s="10">
        <v>120595</v>
      </c>
      <c r="M26" s="10">
        <v>159332</v>
      </c>
      <c r="N26" s="10">
        <v>160924</v>
      </c>
      <c r="O26" s="10">
        <v>162326</v>
      </c>
      <c r="P26" s="10">
        <v>164473</v>
      </c>
      <c r="Q26" s="10">
        <v>166389</v>
      </c>
      <c r="R26" s="10">
        <v>169211</v>
      </c>
      <c r="S26" s="10">
        <v>171748</v>
      </c>
      <c r="T26" s="10">
        <v>174584</v>
      </c>
      <c r="U26" s="10">
        <v>176350</v>
      </c>
      <c r="V26" s="10">
        <v>178350</v>
      </c>
      <c r="W26" s="10">
        <v>180073</v>
      </c>
      <c r="X26" s="10">
        <v>182561</v>
      </c>
      <c r="Y26" s="10">
        <v>186363</v>
      </c>
      <c r="Z26" s="10">
        <v>189968</v>
      </c>
      <c r="AA26" s="10">
        <v>193803</v>
      </c>
      <c r="AB26" s="10">
        <v>197180</v>
      </c>
      <c r="AC26" s="8">
        <f t="shared" si="0"/>
        <v>0.88732340441823965</v>
      </c>
      <c r="AD26" s="8">
        <f t="shared" si="1"/>
        <v>2.5731878386100027E-2</v>
      </c>
      <c r="AE26" s="8">
        <f t="shared" si="2"/>
        <v>1.5414654861790167E-2</v>
      </c>
      <c r="AF26" s="8">
        <f t="shared" si="3"/>
        <v>1.831666806574006E-2</v>
      </c>
      <c r="AG26" s="8">
        <f t="shared" si="4"/>
        <v>1.8984840698065719E-2</v>
      </c>
      <c r="AH26" s="8">
        <f t="shared" si="5"/>
        <v>1.7424910863092936E-2</v>
      </c>
    </row>
    <row r="27" spans="1:34" ht="15" customHeight="1" x14ac:dyDescent="0.25">
      <c r="A27" s="5">
        <v>26</v>
      </c>
      <c r="B27" s="9" t="s">
        <v>44</v>
      </c>
      <c r="C27" s="10">
        <v>550875</v>
      </c>
      <c r="D27" s="10">
        <v>557487</v>
      </c>
      <c r="E27" s="10">
        <v>566543</v>
      </c>
      <c r="F27" s="10">
        <v>576539</v>
      </c>
      <c r="G27" s="10">
        <v>590096</v>
      </c>
      <c r="H27" s="10">
        <v>601429</v>
      </c>
      <c r="I27" s="10">
        <v>617619</v>
      </c>
      <c r="J27" s="10">
        <v>631984</v>
      </c>
      <c r="K27" s="10">
        <v>647194</v>
      </c>
      <c r="L27" s="10">
        <v>659191</v>
      </c>
      <c r="M27" s="10">
        <v>667073</v>
      </c>
      <c r="N27" s="10">
        <v>679336</v>
      </c>
      <c r="O27" s="10">
        <v>693444</v>
      </c>
      <c r="P27" s="10">
        <v>706349</v>
      </c>
      <c r="Q27" s="10">
        <v>720386</v>
      </c>
      <c r="R27" s="10">
        <v>737259</v>
      </c>
      <c r="S27" s="10">
        <v>752067</v>
      </c>
      <c r="T27" s="10">
        <v>764925</v>
      </c>
      <c r="U27" s="10">
        <v>776175</v>
      </c>
      <c r="V27" s="10">
        <v>789428</v>
      </c>
      <c r="W27" s="10">
        <v>803468</v>
      </c>
      <c r="X27" s="10">
        <v>815088</v>
      </c>
      <c r="Y27" s="10">
        <v>832106</v>
      </c>
      <c r="Z27" s="10">
        <v>853040</v>
      </c>
      <c r="AA27" s="10">
        <v>874088</v>
      </c>
      <c r="AB27" s="10">
        <v>889263</v>
      </c>
      <c r="AC27" s="8">
        <f t="shared" si="0"/>
        <v>0.61427365554799185</v>
      </c>
      <c r="AD27" s="8">
        <f t="shared" si="1"/>
        <v>1.9340046099735275E-2</v>
      </c>
      <c r="AE27" s="8">
        <f t="shared" si="2"/>
        <v>1.8922175036079514E-2</v>
      </c>
      <c r="AF27" s="8">
        <f t="shared" si="3"/>
        <v>2.0498398800363304E-2</v>
      </c>
      <c r="AG27" s="8">
        <f t="shared" si="4"/>
        <v>2.2391404823999927E-2</v>
      </c>
      <c r="AH27" s="8">
        <f t="shared" si="5"/>
        <v>1.7360952215337587E-2</v>
      </c>
    </row>
    <row r="28" spans="1:34" ht="15" customHeight="1" x14ac:dyDescent="0.25">
      <c r="A28" s="5">
        <v>27</v>
      </c>
      <c r="B28" s="6" t="s">
        <v>49</v>
      </c>
      <c r="C28" s="7">
        <v>477735</v>
      </c>
      <c r="D28" s="7">
        <v>485810</v>
      </c>
      <c r="E28" s="7">
        <v>494239</v>
      </c>
      <c r="F28" s="7">
        <v>502985</v>
      </c>
      <c r="G28" s="7">
        <v>515890</v>
      </c>
      <c r="H28" s="7">
        <v>526088</v>
      </c>
      <c r="I28" s="7">
        <v>530319</v>
      </c>
      <c r="J28" s="7">
        <v>534407</v>
      </c>
      <c r="K28" s="7">
        <v>536314</v>
      </c>
      <c r="L28" s="7">
        <v>536357</v>
      </c>
      <c r="M28" s="7">
        <v>543990</v>
      </c>
      <c r="N28" s="7">
        <v>544393</v>
      </c>
      <c r="O28" s="7">
        <v>547029</v>
      </c>
      <c r="P28" s="7">
        <v>550349</v>
      </c>
      <c r="Q28" s="7">
        <v>555669</v>
      </c>
      <c r="R28" s="7">
        <v>565925</v>
      </c>
      <c r="S28" s="7">
        <v>577132</v>
      </c>
      <c r="T28" s="7">
        <v>587877</v>
      </c>
      <c r="U28" s="7">
        <v>594651</v>
      </c>
      <c r="V28" s="7">
        <v>600657</v>
      </c>
      <c r="W28" s="7">
        <v>608765</v>
      </c>
      <c r="X28" s="7">
        <v>618088</v>
      </c>
      <c r="Y28" s="7">
        <v>631833</v>
      </c>
      <c r="Z28" s="7">
        <v>646015</v>
      </c>
      <c r="AA28" s="7">
        <v>656254</v>
      </c>
      <c r="AB28" s="7">
        <v>663982</v>
      </c>
      <c r="AC28" s="8">
        <f t="shared" si="0"/>
        <v>0.38985420787675173</v>
      </c>
      <c r="AD28" s="8">
        <f t="shared" si="1"/>
        <v>1.3255033516897274E-2</v>
      </c>
      <c r="AE28" s="8">
        <f t="shared" si="2"/>
        <v>1.61077005419199E-2</v>
      </c>
      <c r="AF28" s="8">
        <f t="shared" si="3"/>
        <v>1.7516185348987356E-2</v>
      </c>
      <c r="AG28" s="8">
        <f t="shared" si="4"/>
        <v>1.6680905555405356E-2</v>
      </c>
      <c r="AH28" s="8">
        <f t="shared" si="5"/>
        <v>1.1775928222913689E-2</v>
      </c>
    </row>
    <row r="29" spans="1:34" ht="15" customHeight="1" x14ac:dyDescent="0.25">
      <c r="A29" s="5">
        <v>28</v>
      </c>
      <c r="B29" s="6" t="s">
        <v>48</v>
      </c>
      <c r="C29" s="7">
        <v>1340417</v>
      </c>
      <c r="D29" s="7">
        <v>1375381</v>
      </c>
      <c r="E29" s="7">
        <v>1406699</v>
      </c>
      <c r="F29" s="7">
        <v>1436890</v>
      </c>
      <c r="G29" s="7">
        <v>1471706</v>
      </c>
      <c r="H29" s="7">
        <v>1519448</v>
      </c>
      <c r="I29" s="7">
        <v>1583869</v>
      </c>
      <c r="J29" s="7">
        <v>1650974</v>
      </c>
      <c r="K29" s="7">
        <v>1706469</v>
      </c>
      <c r="L29" s="7">
        <v>1745524</v>
      </c>
      <c r="M29" s="7">
        <v>2249833</v>
      </c>
      <c r="N29" s="7">
        <v>2279834</v>
      </c>
      <c r="O29" s="7">
        <v>2316089</v>
      </c>
      <c r="P29" s="7">
        <v>2354951</v>
      </c>
      <c r="Q29" s="7">
        <v>2395675</v>
      </c>
      <c r="R29" s="7">
        <v>2442023</v>
      </c>
      <c r="S29" s="7">
        <v>2492928</v>
      </c>
      <c r="T29" s="7">
        <v>2542365</v>
      </c>
      <c r="U29" s="7">
        <v>2584443</v>
      </c>
      <c r="V29" s="7">
        <v>2626934</v>
      </c>
      <c r="W29" s="7">
        <v>2668342</v>
      </c>
      <c r="X29" s="7">
        <v>2706093</v>
      </c>
      <c r="Y29" s="7">
        <v>2758749</v>
      </c>
      <c r="Z29" s="7">
        <v>2818271</v>
      </c>
      <c r="AA29" s="7">
        <v>2884708</v>
      </c>
      <c r="AB29" s="7">
        <v>2938830</v>
      </c>
      <c r="AC29" s="8">
        <f t="shared" si="0"/>
        <v>1.1924744314642384</v>
      </c>
      <c r="AD29" s="8">
        <f t="shared" si="1"/>
        <v>3.1899451231185649E-2</v>
      </c>
      <c r="AE29" s="8">
        <f t="shared" si="2"/>
        <v>1.8691005190472954E-2</v>
      </c>
      <c r="AF29" s="8">
        <f t="shared" si="3"/>
        <v>1.9498507871692494E-2</v>
      </c>
      <c r="AG29" s="8">
        <f t="shared" si="4"/>
        <v>2.1301787293130259E-2</v>
      </c>
      <c r="AH29" s="8">
        <f t="shared" si="5"/>
        <v>1.8761690957975644E-2</v>
      </c>
    </row>
    <row r="30" spans="1:34" ht="15" customHeight="1" x14ac:dyDescent="0.25">
      <c r="A30" s="5">
        <v>29</v>
      </c>
      <c r="B30" s="6" t="s">
        <v>28</v>
      </c>
      <c r="C30" s="7">
        <v>468874</v>
      </c>
      <c r="D30" s="7">
        <v>485564</v>
      </c>
      <c r="E30" s="7">
        <v>499028</v>
      </c>
      <c r="F30" s="7">
        <v>510787</v>
      </c>
      <c r="G30" s="7">
        <v>523634</v>
      </c>
      <c r="H30" s="7">
        <v>543915</v>
      </c>
      <c r="I30" s="7">
        <v>566842</v>
      </c>
      <c r="J30" s="7">
        <v>586286</v>
      </c>
      <c r="K30" s="7">
        <v>598719</v>
      </c>
      <c r="L30" s="7">
        <v>606376</v>
      </c>
      <c r="M30" s="7">
        <v>617877</v>
      </c>
      <c r="N30" s="7">
        <v>627689</v>
      </c>
      <c r="O30" s="7">
        <v>637450</v>
      </c>
      <c r="P30" s="7">
        <v>649243</v>
      </c>
      <c r="Q30" s="7">
        <v>662666</v>
      </c>
      <c r="R30" s="7">
        <v>674695</v>
      </c>
      <c r="S30" s="7">
        <v>691403</v>
      </c>
      <c r="T30" s="7">
        <v>709720</v>
      </c>
      <c r="U30" s="7">
        <v>728899</v>
      </c>
      <c r="V30" s="7">
        <v>749205</v>
      </c>
      <c r="W30" s="7">
        <v>770194</v>
      </c>
      <c r="X30" s="7">
        <v>797111</v>
      </c>
      <c r="Y30" s="7">
        <v>813450</v>
      </c>
      <c r="Z30" s="7">
        <v>827672</v>
      </c>
      <c r="AA30" s="7">
        <v>845389</v>
      </c>
      <c r="AB30" s="7">
        <v>864243</v>
      </c>
      <c r="AC30" s="8">
        <f t="shared" si="0"/>
        <v>0.84323080401131223</v>
      </c>
      <c r="AD30" s="8">
        <f t="shared" si="1"/>
        <v>2.4762415682554995E-2</v>
      </c>
      <c r="AE30" s="8">
        <f t="shared" si="2"/>
        <v>2.5068381717243904E-2</v>
      </c>
      <c r="AF30" s="8">
        <f t="shared" si="3"/>
        <v>2.3309834480447211E-2</v>
      </c>
      <c r="AG30" s="8">
        <f t="shared" si="4"/>
        <v>2.0395032517461331E-2</v>
      </c>
      <c r="AH30" s="8">
        <f t="shared" si="5"/>
        <v>2.2302159124379429E-2</v>
      </c>
    </row>
    <row r="31" spans="1:34" ht="15" customHeight="1" x14ac:dyDescent="0.25">
      <c r="A31" s="5">
        <v>30</v>
      </c>
      <c r="B31" s="6" t="s">
        <v>58</v>
      </c>
      <c r="C31" s="7">
        <v>160675</v>
      </c>
      <c r="D31" s="7">
        <v>163167</v>
      </c>
      <c r="E31" s="7">
        <v>166071</v>
      </c>
      <c r="F31" s="7">
        <v>169297</v>
      </c>
      <c r="G31" s="7">
        <v>174000</v>
      </c>
      <c r="H31" s="7">
        <v>180194</v>
      </c>
      <c r="I31" s="7">
        <v>185267</v>
      </c>
      <c r="J31" s="7">
        <v>189181</v>
      </c>
      <c r="K31" s="7">
        <v>193299</v>
      </c>
      <c r="L31" s="7">
        <v>196972</v>
      </c>
      <c r="M31" s="7">
        <v>196820</v>
      </c>
      <c r="N31" s="7">
        <v>201234</v>
      </c>
      <c r="O31" s="7">
        <v>199550</v>
      </c>
      <c r="P31" s="7">
        <v>198159</v>
      </c>
      <c r="Q31" s="7">
        <v>198457</v>
      </c>
      <c r="R31" s="7">
        <v>198261</v>
      </c>
      <c r="S31" s="7">
        <v>198914</v>
      </c>
      <c r="T31" s="7">
        <v>199678</v>
      </c>
      <c r="U31" s="7">
        <v>200360</v>
      </c>
      <c r="V31" s="7">
        <v>201978</v>
      </c>
      <c r="W31" s="7">
        <v>205618</v>
      </c>
      <c r="X31" s="7">
        <v>207654</v>
      </c>
      <c r="Y31" s="7">
        <v>209117</v>
      </c>
      <c r="Z31" s="7">
        <v>214228</v>
      </c>
      <c r="AA31" s="7">
        <v>221388</v>
      </c>
      <c r="AB31" s="7">
        <v>224449</v>
      </c>
      <c r="AC31" s="8">
        <f t="shared" si="0"/>
        <v>0.39691302318344485</v>
      </c>
      <c r="AD31" s="8">
        <f t="shared" si="1"/>
        <v>1.346037883835538E-2</v>
      </c>
      <c r="AE31" s="8">
        <f t="shared" si="2"/>
        <v>1.248369538039773E-2</v>
      </c>
      <c r="AF31" s="8">
        <f t="shared" si="3"/>
        <v>1.7680162252129428E-2</v>
      </c>
      <c r="AG31" s="8">
        <f t="shared" si="4"/>
        <v>2.3865191112543815E-2</v>
      </c>
      <c r="AH31" s="8">
        <f t="shared" si="5"/>
        <v>1.3826404321824129E-2</v>
      </c>
    </row>
    <row r="32" spans="1:34" ht="15" customHeight="1" x14ac:dyDescent="0.25">
      <c r="A32" s="5">
        <v>31</v>
      </c>
      <c r="B32" s="9" t="s">
        <v>54</v>
      </c>
      <c r="C32" s="10">
        <v>1719262</v>
      </c>
      <c r="D32" s="10">
        <v>1743796</v>
      </c>
      <c r="E32" s="10">
        <v>1777397</v>
      </c>
      <c r="F32" s="10">
        <v>1808267</v>
      </c>
      <c r="G32" s="10">
        <v>1843927</v>
      </c>
      <c r="H32" s="10">
        <v>1878120</v>
      </c>
      <c r="I32" s="10">
        <v>1932720</v>
      </c>
      <c r="J32" s="10">
        <v>1984766</v>
      </c>
      <c r="K32" s="10">
        <v>2030691</v>
      </c>
      <c r="L32" s="10">
        <v>2072128</v>
      </c>
      <c r="M32" s="10">
        <v>2152417</v>
      </c>
      <c r="N32" s="10">
        <v>2190922</v>
      </c>
      <c r="O32" s="10">
        <v>2231619</v>
      </c>
      <c r="P32" s="10">
        <v>2272235</v>
      </c>
      <c r="Q32" s="10">
        <v>2318680</v>
      </c>
      <c r="R32" s="10">
        <v>2366630</v>
      </c>
      <c r="S32" s="10">
        <v>2410897</v>
      </c>
      <c r="T32" s="10">
        <v>2454024</v>
      </c>
      <c r="U32" s="10">
        <v>2492524</v>
      </c>
      <c r="V32" s="10">
        <v>2527722</v>
      </c>
      <c r="W32" s="10">
        <v>2568772</v>
      </c>
      <c r="X32" s="10">
        <v>2605822</v>
      </c>
      <c r="Y32" s="10">
        <v>2661946</v>
      </c>
      <c r="Z32" s="10">
        <v>2719892</v>
      </c>
      <c r="AA32" s="10">
        <v>2774738</v>
      </c>
      <c r="AB32" s="10">
        <v>2813140</v>
      </c>
      <c r="AC32" s="8">
        <f t="shared" si="0"/>
        <v>0.63624857642407029</v>
      </c>
      <c r="AD32" s="8">
        <f t="shared" si="1"/>
        <v>1.9891497592571694E-2</v>
      </c>
      <c r="AE32" s="8">
        <f t="shared" si="2"/>
        <v>1.7433652163644897E-2</v>
      </c>
      <c r="AF32" s="8">
        <f t="shared" si="3"/>
        <v>1.8340831088451637E-2</v>
      </c>
      <c r="AG32" s="8">
        <f t="shared" si="4"/>
        <v>1.8585215646629516E-2</v>
      </c>
      <c r="AH32" s="8">
        <f t="shared" si="5"/>
        <v>1.3839865241330893E-2</v>
      </c>
    </row>
    <row r="33" spans="1:34" ht="15" customHeight="1" x14ac:dyDescent="0.25">
      <c r="A33" s="5">
        <v>32</v>
      </c>
      <c r="B33" s="6" t="s">
        <v>59</v>
      </c>
      <c r="C33" s="7">
        <v>2404273</v>
      </c>
      <c r="D33" s="7">
        <v>2442189</v>
      </c>
      <c r="E33" s="7">
        <v>2483575</v>
      </c>
      <c r="F33" s="7">
        <v>2522780</v>
      </c>
      <c r="G33" s="7">
        <v>2578104</v>
      </c>
      <c r="H33" s="7">
        <v>2638814</v>
      </c>
      <c r="I33" s="7">
        <v>2684639</v>
      </c>
      <c r="J33" s="7">
        <v>2711222</v>
      </c>
      <c r="K33" s="7">
        <v>2730007</v>
      </c>
      <c r="L33" s="7">
        <v>2747272</v>
      </c>
      <c r="M33" s="7">
        <v>2786946</v>
      </c>
      <c r="N33" s="7">
        <v>2806158</v>
      </c>
      <c r="O33" s="7">
        <v>2830807</v>
      </c>
      <c r="P33" s="7">
        <v>2862031</v>
      </c>
      <c r="Q33" s="7">
        <v>2903214</v>
      </c>
      <c r="R33" s="7">
        <v>2954113</v>
      </c>
      <c r="S33" s="7">
        <v>3014255</v>
      </c>
      <c r="T33" s="7">
        <v>3066956</v>
      </c>
      <c r="U33" s="7">
        <v>3109379</v>
      </c>
      <c r="V33" s="7">
        <v>3144857</v>
      </c>
      <c r="W33" s="7">
        <v>3187831</v>
      </c>
      <c r="X33" s="7">
        <v>3230962</v>
      </c>
      <c r="Y33" s="7">
        <v>3307164</v>
      </c>
      <c r="Z33" s="7">
        <v>3370351</v>
      </c>
      <c r="AA33" s="7">
        <v>3405357</v>
      </c>
      <c r="AB33" s="7">
        <v>3418895</v>
      </c>
      <c r="AC33" s="8">
        <f t="shared" si="0"/>
        <v>0.42200781691596584</v>
      </c>
      <c r="AD33" s="8">
        <f t="shared" si="1"/>
        <v>1.4182422809698059E-2</v>
      </c>
      <c r="AE33" s="8">
        <f t="shared" si="2"/>
        <v>1.4719171905556161E-2</v>
      </c>
      <c r="AF33" s="8">
        <f t="shared" si="3"/>
        <v>1.4093723357383459E-2</v>
      </c>
      <c r="AG33" s="8">
        <f t="shared" si="4"/>
        <v>1.1137018248728703E-2</v>
      </c>
      <c r="AH33" s="8">
        <f t="shared" si="5"/>
        <v>3.975500953350853E-3</v>
      </c>
    </row>
    <row r="34" spans="1:34" ht="15" customHeight="1" x14ac:dyDescent="0.25">
      <c r="A34" s="5">
        <v>33</v>
      </c>
      <c r="B34" s="6" t="s">
        <v>41</v>
      </c>
      <c r="C34" s="7">
        <v>103220</v>
      </c>
      <c r="D34" s="7">
        <v>105248</v>
      </c>
      <c r="E34" s="7">
        <v>108937</v>
      </c>
      <c r="F34" s="7">
        <v>111851</v>
      </c>
      <c r="G34" s="7">
        <v>114130</v>
      </c>
      <c r="H34" s="7">
        <v>116548</v>
      </c>
      <c r="I34" s="7">
        <v>118402</v>
      </c>
      <c r="J34" s="7">
        <v>120837</v>
      </c>
      <c r="K34" s="7">
        <v>124362</v>
      </c>
      <c r="L34" s="7">
        <v>127945</v>
      </c>
      <c r="M34" s="7">
        <v>126259</v>
      </c>
      <c r="N34" s="7">
        <v>128055</v>
      </c>
      <c r="O34" s="7">
        <v>129524</v>
      </c>
      <c r="P34" s="7">
        <v>131032</v>
      </c>
      <c r="Q34" s="7">
        <v>132388</v>
      </c>
      <c r="R34" s="7">
        <v>134613</v>
      </c>
      <c r="S34" s="7">
        <v>137909</v>
      </c>
      <c r="T34" s="7">
        <v>140520</v>
      </c>
      <c r="U34" s="7">
        <v>143218</v>
      </c>
      <c r="V34" s="7">
        <v>145487</v>
      </c>
      <c r="W34" s="7">
        <v>147920</v>
      </c>
      <c r="X34" s="7">
        <v>152170</v>
      </c>
      <c r="Y34" s="7">
        <v>155598</v>
      </c>
      <c r="Z34" s="7">
        <v>158554</v>
      </c>
      <c r="AA34" s="7">
        <v>160329</v>
      </c>
      <c r="AB34" s="7">
        <v>160889</v>
      </c>
      <c r="AC34" s="8">
        <f t="shared" si="0"/>
        <v>0.55869986436737062</v>
      </c>
      <c r="AD34" s="8">
        <f t="shared" si="1"/>
        <v>1.7912622713842197E-2</v>
      </c>
      <c r="AE34" s="8">
        <f t="shared" si="2"/>
        <v>1.7990991749735397E-2</v>
      </c>
      <c r="AF34" s="8">
        <f t="shared" si="3"/>
        <v>1.695067950409479E-2</v>
      </c>
      <c r="AG34" s="8">
        <f t="shared" si="4"/>
        <v>1.1208660895763112E-2</v>
      </c>
      <c r="AH34" s="8">
        <f t="shared" si="5"/>
        <v>3.492817893207093E-3</v>
      </c>
    </row>
    <row r="35" spans="1:34" ht="15" customHeight="1" x14ac:dyDescent="0.25">
      <c r="A35" s="5">
        <v>34</v>
      </c>
      <c r="B35" s="9" t="s">
        <v>338</v>
      </c>
      <c r="C35" s="10">
        <v>123564</v>
      </c>
      <c r="D35" s="10">
        <v>124775</v>
      </c>
      <c r="E35" s="10">
        <v>125209</v>
      </c>
      <c r="F35" s="10">
        <v>126853</v>
      </c>
      <c r="G35" s="10">
        <v>128254</v>
      </c>
      <c r="H35" s="10">
        <v>130104</v>
      </c>
      <c r="I35" s="10">
        <v>132542</v>
      </c>
      <c r="J35" s="10">
        <v>134979</v>
      </c>
      <c r="K35" s="10">
        <v>136579</v>
      </c>
      <c r="L35" s="10">
        <v>137612</v>
      </c>
      <c r="M35" s="10">
        <v>136919</v>
      </c>
      <c r="N35" s="10">
        <v>137429</v>
      </c>
      <c r="O35" s="10">
        <v>137527</v>
      </c>
      <c r="P35" s="10">
        <v>137602</v>
      </c>
      <c r="Q35" s="10">
        <v>137857</v>
      </c>
      <c r="R35" s="10">
        <v>138701</v>
      </c>
      <c r="S35" s="10">
        <v>139275</v>
      </c>
      <c r="T35" s="10">
        <v>140170</v>
      </c>
      <c r="U35" s="10">
        <v>140901</v>
      </c>
      <c r="V35" s="10">
        <v>141831</v>
      </c>
      <c r="W35" s="10">
        <v>119450</v>
      </c>
      <c r="X35" s="10">
        <v>119925</v>
      </c>
      <c r="Y35" s="10">
        <v>121998</v>
      </c>
      <c r="Z35" s="10">
        <v>124431</v>
      </c>
      <c r="AA35" s="10">
        <v>127394</v>
      </c>
      <c r="AB35" s="10">
        <v>128867</v>
      </c>
      <c r="AC35" s="8">
        <f t="shared" si="0"/>
        <v>4.2917030850409502E-2</v>
      </c>
      <c r="AD35" s="8">
        <f t="shared" si="1"/>
        <v>1.6822784170738014E-3</v>
      </c>
      <c r="AE35" s="8">
        <f t="shared" si="2"/>
        <v>-7.3269929805009903E-3</v>
      </c>
      <c r="AF35" s="8">
        <f t="shared" si="3"/>
        <v>1.5292347582501753E-2</v>
      </c>
      <c r="AG35" s="8">
        <f t="shared" si="4"/>
        <v>1.842644778955993E-2</v>
      </c>
      <c r="AH35" s="8">
        <f t="shared" si="5"/>
        <v>1.156255396643484E-2</v>
      </c>
    </row>
    <row r="36" spans="1:34" ht="15" customHeight="1" x14ac:dyDescent="0.25">
      <c r="A36" s="5">
        <v>35</v>
      </c>
      <c r="B36" s="9" t="s">
        <v>65</v>
      </c>
      <c r="C36" s="10">
        <v>561900</v>
      </c>
      <c r="D36" s="10">
        <v>567887</v>
      </c>
      <c r="E36" s="10">
        <v>572407</v>
      </c>
      <c r="F36" s="10">
        <v>577255</v>
      </c>
      <c r="G36" s="10">
        <v>583166</v>
      </c>
      <c r="H36" s="10">
        <v>590654</v>
      </c>
      <c r="I36" s="10">
        <v>602989</v>
      </c>
      <c r="J36" s="10">
        <v>616954</v>
      </c>
      <c r="K36" s="10">
        <v>630098</v>
      </c>
      <c r="L36" s="10">
        <v>639617</v>
      </c>
      <c r="M36" s="10">
        <v>825592</v>
      </c>
      <c r="N36" s="10">
        <v>833080</v>
      </c>
      <c r="O36" s="10">
        <v>840645</v>
      </c>
      <c r="P36" s="10">
        <v>848069</v>
      </c>
      <c r="Q36" s="10">
        <v>859827</v>
      </c>
      <c r="R36" s="10">
        <v>871980</v>
      </c>
      <c r="S36" s="10">
        <v>883741</v>
      </c>
      <c r="T36" s="10">
        <v>894612</v>
      </c>
      <c r="U36" s="10">
        <v>906019</v>
      </c>
      <c r="V36" s="10">
        <v>919585</v>
      </c>
      <c r="W36" s="10">
        <v>930749</v>
      </c>
      <c r="X36" s="10">
        <v>941780</v>
      </c>
      <c r="Y36" s="10">
        <v>961476</v>
      </c>
      <c r="Z36" s="10">
        <v>980934</v>
      </c>
      <c r="AA36" s="10">
        <v>999627</v>
      </c>
      <c r="AB36" s="10">
        <v>1014101</v>
      </c>
      <c r="AC36" s="8">
        <f t="shared" si="0"/>
        <v>0.8047713116212849</v>
      </c>
      <c r="AD36" s="8">
        <f t="shared" si="1"/>
        <v>2.3898453774125583E-2</v>
      </c>
      <c r="AE36" s="8">
        <f t="shared" si="2"/>
        <v>1.5213697441555096E-2</v>
      </c>
      <c r="AF36" s="8">
        <f t="shared" si="3"/>
        <v>1.7301597625288156E-2</v>
      </c>
      <c r="AG36" s="8">
        <f t="shared" si="4"/>
        <v>1.7921422462325864E-2</v>
      </c>
      <c r="AH36" s="8">
        <f t="shared" si="5"/>
        <v>1.4479400816504557E-2</v>
      </c>
    </row>
    <row r="37" spans="1:34" ht="15" customHeight="1" x14ac:dyDescent="0.25">
      <c r="A37" s="5">
        <v>36</v>
      </c>
      <c r="B37" s="6" t="s">
        <v>52</v>
      </c>
      <c r="C37" s="7">
        <v>1317580</v>
      </c>
      <c r="D37" s="7">
        <v>1343263</v>
      </c>
      <c r="E37" s="7">
        <v>1363834</v>
      </c>
      <c r="F37" s="7">
        <v>1386743</v>
      </c>
      <c r="G37" s="7">
        <v>1416452</v>
      </c>
      <c r="H37" s="7">
        <v>1450538</v>
      </c>
      <c r="I37" s="7">
        <v>1489156</v>
      </c>
      <c r="J37" s="7">
        <v>1524920</v>
      </c>
      <c r="K37" s="7">
        <v>1556368</v>
      </c>
      <c r="L37" s="7">
        <v>1582264</v>
      </c>
      <c r="M37" s="7">
        <v>1651748</v>
      </c>
      <c r="N37" s="7">
        <v>1679136</v>
      </c>
      <c r="O37" s="7">
        <v>1711938</v>
      </c>
      <c r="P37" s="7">
        <v>1747032</v>
      </c>
      <c r="Q37" s="7">
        <v>1784058</v>
      </c>
      <c r="R37" s="7">
        <v>1824091</v>
      </c>
      <c r="S37" s="7">
        <v>1864558</v>
      </c>
      <c r="T37" s="7">
        <v>1901452</v>
      </c>
      <c r="U37" s="7">
        <v>1935244</v>
      </c>
      <c r="V37" s="7">
        <v>1965353</v>
      </c>
      <c r="W37" s="7">
        <v>2021837</v>
      </c>
      <c r="X37" s="7">
        <v>2034309</v>
      </c>
      <c r="Y37" s="7">
        <v>2078824</v>
      </c>
      <c r="Z37" s="7">
        <v>2116786</v>
      </c>
      <c r="AA37" s="7">
        <v>2162758</v>
      </c>
      <c r="AB37" s="7">
        <v>2197416</v>
      </c>
      <c r="AC37" s="8">
        <f t="shared" si="0"/>
        <v>0.66776666312481969</v>
      </c>
      <c r="AD37" s="8">
        <f t="shared" si="1"/>
        <v>2.0670144686262493E-2</v>
      </c>
      <c r="AE37" s="8">
        <f t="shared" si="2"/>
        <v>1.8794468195950431E-2</v>
      </c>
      <c r="AF37" s="8">
        <f t="shared" si="3"/>
        <v>1.679459389831961E-2</v>
      </c>
      <c r="AG37" s="8">
        <f t="shared" si="4"/>
        <v>1.8665317774434254E-2</v>
      </c>
      <c r="AH37" s="8">
        <f t="shared" si="5"/>
        <v>1.6024908935720041E-2</v>
      </c>
    </row>
    <row r="38" spans="1:34" ht="15" customHeight="1" x14ac:dyDescent="0.25">
      <c r="A38" s="5">
        <v>37</v>
      </c>
      <c r="B38" s="9" t="s">
        <v>139</v>
      </c>
      <c r="C38" s="10">
        <v>120685</v>
      </c>
      <c r="D38" s="10">
        <v>120591</v>
      </c>
      <c r="E38" s="10">
        <v>121768</v>
      </c>
      <c r="F38" s="10">
        <v>122021</v>
      </c>
      <c r="G38" s="10">
        <v>123243</v>
      </c>
      <c r="H38" s="10">
        <v>124187</v>
      </c>
      <c r="I38" s="10">
        <v>126076</v>
      </c>
      <c r="J38" s="10">
        <v>128874</v>
      </c>
      <c r="K38" s="10">
        <v>131180</v>
      </c>
      <c r="L38" s="10">
        <v>134625</v>
      </c>
      <c r="M38" s="10">
        <v>137004</v>
      </c>
      <c r="N38" s="10">
        <v>139348</v>
      </c>
      <c r="O38" s="10">
        <v>143963</v>
      </c>
      <c r="P38" s="10">
        <v>148894</v>
      </c>
      <c r="Q38" s="10">
        <v>153592</v>
      </c>
      <c r="R38" s="10">
        <v>158672</v>
      </c>
      <c r="S38" s="10">
        <v>156334</v>
      </c>
      <c r="T38" s="10">
        <v>155183</v>
      </c>
      <c r="U38" s="10">
        <v>159994</v>
      </c>
      <c r="V38" s="10">
        <v>164112</v>
      </c>
      <c r="W38" s="10">
        <v>165491</v>
      </c>
      <c r="X38" s="10">
        <v>160898</v>
      </c>
      <c r="Y38" s="10">
        <v>161879</v>
      </c>
      <c r="Z38" s="10">
        <v>165946</v>
      </c>
      <c r="AA38" s="10">
        <v>170654</v>
      </c>
      <c r="AB38" s="10">
        <v>173801</v>
      </c>
      <c r="AC38" s="8">
        <f t="shared" si="0"/>
        <v>0.44012097609479223</v>
      </c>
      <c r="AD38" s="8">
        <f t="shared" si="1"/>
        <v>1.4696024967764343E-2</v>
      </c>
      <c r="AE38" s="8">
        <f t="shared" si="2"/>
        <v>9.148775343833071E-3</v>
      </c>
      <c r="AF38" s="8">
        <f t="shared" si="3"/>
        <v>9.8469965125520531E-3</v>
      </c>
      <c r="AG38" s="8">
        <f t="shared" si="4"/>
        <v>2.3970046434307335E-2</v>
      </c>
      <c r="AH38" s="8">
        <f t="shared" si="5"/>
        <v>1.8440821779741465E-2</v>
      </c>
    </row>
    <row r="39" spans="1:34" ht="15" customHeight="1" x14ac:dyDescent="0.25">
      <c r="A39" s="5">
        <v>38</v>
      </c>
      <c r="B39" s="9" t="s">
        <v>96</v>
      </c>
      <c r="C39" s="10">
        <v>5025806</v>
      </c>
      <c r="D39" s="10">
        <v>5120256</v>
      </c>
      <c r="E39" s="10">
        <v>5212602</v>
      </c>
      <c r="F39" s="10">
        <v>5280671</v>
      </c>
      <c r="G39" s="10">
        <v>5362678</v>
      </c>
      <c r="H39" s="10">
        <v>5443159</v>
      </c>
      <c r="I39" s="10">
        <v>5466743</v>
      </c>
      <c r="J39" s="10">
        <v>5465183</v>
      </c>
      <c r="K39" s="10">
        <v>5501752</v>
      </c>
      <c r="L39" s="10">
        <v>5547051</v>
      </c>
      <c r="M39" s="10">
        <v>5582528</v>
      </c>
      <c r="N39" s="10">
        <v>5663808</v>
      </c>
      <c r="O39" s="10">
        <v>5737663</v>
      </c>
      <c r="P39" s="10">
        <v>5811053</v>
      </c>
      <c r="Q39" s="10">
        <v>5878469</v>
      </c>
      <c r="R39" s="10">
        <v>5950105</v>
      </c>
      <c r="S39" s="10">
        <v>6031735</v>
      </c>
      <c r="T39" s="10">
        <v>6088510</v>
      </c>
      <c r="U39" s="10">
        <v>6109715</v>
      </c>
      <c r="V39" s="10">
        <v>6130259</v>
      </c>
      <c r="W39" s="10">
        <v>6133159</v>
      </c>
      <c r="X39" s="10">
        <v>6110225</v>
      </c>
      <c r="Y39" s="10">
        <v>6233455</v>
      </c>
      <c r="Z39" s="10">
        <v>6353900</v>
      </c>
      <c r="AA39" s="10">
        <v>6399981</v>
      </c>
      <c r="AB39" s="10">
        <v>6391072</v>
      </c>
      <c r="AC39" s="8">
        <f t="shared" si="0"/>
        <v>0.2716511540636467</v>
      </c>
      <c r="AD39" s="8">
        <f t="shared" si="1"/>
        <v>9.6589969822558075E-3</v>
      </c>
      <c r="AE39" s="8">
        <f t="shared" si="2"/>
        <v>7.174932363618991E-3</v>
      </c>
      <c r="AF39" s="8">
        <f t="shared" si="3"/>
        <v>8.2724420719952896E-3</v>
      </c>
      <c r="AG39" s="8">
        <f t="shared" si="4"/>
        <v>8.3584930040088157E-3</v>
      </c>
      <c r="AH39" s="8">
        <f t="shared" si="5"/>
        <v>-1.3920353826050421E-3</v>
      </c>
    </row>
    <row r="40" spans="1:34" ht="15" customHeight="1" x14ac:dyDescent="0.25">
      <c r="A40" s="5">
        <v>39</v>
      </c>
      <c r="B40" s="6" t="s">
        <v>66</v>
      </c>
      <c r="C40" s="7">
        <v>185469</v>
      </c>
      <c r="D40" s="7">
        <v>186851</v>
      </c>
      <c r="E40" s="7">
        <v>189271</v>
      </c>
      <c r="F40" s="7">
        <v>191990</v>
      </c>
      <c r="G40" s="7">
        <v>193760</v>
      </c>
      <c r="H40" s="7">
        <v>196445</v>
      </c>
      <c r="I40" s="7">
        <v>200435</v>
      </c>
      <c r="J40" s="7">
        <v>202941</v>
      </c>
      <c r="K40" s="7">
        <v>207140</v>
      </c>
      <c r="L40" s="7">
        <v>212268</v>
      </c>
      <c r="M40" s="7">
        <v>229476</v>
      </c>
      <c r="N40" s="7">
        <v>231542</v>
      </c>
      <c r="O40" s="7">
        <v>234331</v>
      </c>
      <c r="P40" s="7">
        <v>238064</v>
      </c>
      <c r="Q40" s="7">
        <v>243155</v>
      </c>
      <c r="R40" s="7">
        <v>250973</v>
      </c>
      <c r="S40" s="7">
        <v>254963</v>
      </c>
      <c r="T40" s="7">
        <v>259655</v>
      </c>
      <c r="U40" s="7">
        <v>262103</v>
      </c>
      <c r="V40" s="7">
        <v>265538</v>
      </c>
      <c r="W40" s="7">
        <v>268973</v>
      </c>
      <c r="X40" s="7">
        <v>272696</v>
      </c>
      <c r="Y40" s="7">
        <v>278116</v>
      </c>
      <c r="Z40" s="7">
        <v>283278</v>
      </c>
      <c r="AA40" s="7">
        <v>286095</v>
      </c>
      <c r="AB40" s="7">
        <v>287476</v>
      </c>
      <c r="AC40" s="8">
        <f t="shared" si="0"/>
        <v>0.54999487785020673</v>
      </c>
      <c r="AD40" s="8">
        <f t="shared" si="1"/>
        <v>1.7684618432318944E-2</v>
      </c>
      <c r="AE40" s="8">
        <f t="shared" si="2"/>
        <v>1.3672020320374623E-2</v>
      </c>
      <c r="AF40" s="8">
        <f t="shared" si="3"/>
        <v>1.3394589548177072E-2</v>
      </c>
      <c r="AG40" s="8">
        <f t="shared" si="4"/>
        <v>1.1094790927335563E-2</v>
      </c>
      <c r="AH40" s="8">
        <f t="shared" si="5"/>
        <v>4.8270679319806359E-3</v>
      </c>
    </row>
    <row r="41" spans="1:34" ht="15" customHeight="1" x14ac:dyDescent="0.25">
      <c r="A41" s="5">
        <v>40</v>
      </c>
      <c r="B41" s="6" t="s">
        <v>69</v>
      </c>
      <c r="C41" s="7">
        <v>131521</v>
      </c>
      <c r="D41" s="7">
        <v>133497</v>
      </c>
      <c r="E41" s="7">
        <v>135314</v>
      </c>
      <c r="F41" s="7">
        <v>136018</v>
      </c>
      <c r="G41" s="7">
        <v>137653</v>
      </c>
      <c r="H41" s="7">
        <v>139280</v>
      </c>
      <c r="I41" s="7">
        <v>141472</v>
      </c>
      <c r="J41" s="7">
        <v>144824</v>
      </c>
      <c r="K41" s="7">
        <v>147910</v>
      </c>
      <c r="L41" s="7">
        <v>150358</v>
      </c>
      <c r="M41" s="7">
        <v>151448</v>
      </c>
      <c r="N41" s="7">
        <v>152771</v>
      </c>
      <c r="O41" s="7">
        <v>153405</v>
      </c>
      <c r="P41" s="7">
        <v>154362</v>
      </c>
      <c r="Q41" s="7">
        <v>155639</v>
      </c>
      <c r="R41" s="7">
        <v>157351</v>
      </c>
      <c r="S41" s="7">
        <v>160652</v>
      </c>
      <c r="T41" s="7">
        <v>163668</v>
      </c>
      <c r="U41" s="7">
        <v>166904</v>
      </c>
      <c r="V41" s="7">
        <v>169609</v>
      </c>
      <c r="W41" s="7">
        <v>171624</v>
      </c>
      <c r="X41" s="7">
        <v>173666</v>
      </c>
      <c r="Y41" s="7">
        <v>176470</v>
      </c>
      <c r="Z41" s="7">
        <v>179369</v>
      </c>
      <c r="AA41" s="7">
        <v>183361</v>
      </c>
      <c r="AB41" s="7">
        <v>186177</v>
      </c>
      <c r="AC41" s="8">
        <f t="shared" si="0"/>
        <v>0.41556861641867077</v>
      </c>
      <c r="AD41" s="8">
        <f t="shared" si="1"/>
        <v>1.3998323665096679E-2</v>
      </c>
      <c r="AE41" s="8">
        <f t="shared" si="2"/>
        <v>1.6964170165823189E-2</v>
      </c>
      <c r="AF41" s="8">
        <f t="shared" si="3"/>
        <v>1.6411573687950876E-2</v>
      </c>
      <c r="AG41" s="8">
        <f t="shared" si="4"/>
        <v>1.8009226338614681E-2</v>
      </c>
      <c r="AH41" s="8">
        <f t="shared" si="5"/>
        <v>1.5357682386112641E-2</v>
      </c>
    </row>
    <row r="42" spans="1:34" ht="15" customHeight="1" x14ac:dyDescent="0.25">
      <c r="A42" s="5">
        <v>41</v>
      </c>
      <c r="B42" s="9" t="s">
        <v>75</v>
      </c>
      <c r="C42" s="10">
        <v>293668</v>
      </c>
      <c r="D42" s="10">
        <v>297013</v>
      </c>
      <c r="E42" s="10">
        <v>301662</v>
      </c>
      <c r="F42" s="10">
        <v>304965</v>
      </c>
      <c r="G42" s="10">
        <v>310310</v>
      </c>
      <c r="H42" s="10">
        <v>314190</v>
      </c>
      <c r="I42" s="10">
        <v>321356</v>
      </c>
      <c r="J42" s="10">
        <v>329518</v>
      </c>
      <c r="K42" s="10">
        <v>334562</v>
      </c>
      <c r="L42" s="10">
        <v>343092</v>
      </c>
      <c r="M42" s="10">
        <v>348897</v>
      </c>
      <c r="N42" s="10">
        <v>356799</v>
      </c>
      <c r="O42" s="10">
        <v>363924</v>
      </c>
      <c r="P42" s="10">
        <v>368257</v>
      </c>
      <c r="Q42" s="10">
        <v>375404</v>
      </c>
      <c r="R42" s="10">
        <v>382954</v>
      </c>
      <c r="S42" s="10">
        <v>389310</v>
      </c>
      <c r="T42" s="10">
        <v>393516</v>
      </c>
      <c r="U42" s="10">
        <v>397630</v>
      </c>
      <c r="V42" s="10">
        <v>402553</v>
      </c>
      <c r="W42" s="10">
        <v>405341</v>
      </c>
      <c r="X42" s="10">
        <v>409736</v>
      </c>
      <c r="Y42" s="10">
        <v>419066</v>
      </c>
      <c r="Z42" s="10">
        <v>426660</v>
      </c>
      <c r="AA42" s="10">
        <v>434036</v>
      </c>
      <c r="AB42" s="10">
        <v>438314</v>
      </c>
      <c r="AC42" s="8">
        <f t="shared" si="0"/>
        <v>0.49254940953730064</v>
      </c>
      <c r="AD42" s="8">
        <f t="shared" si="1"/>
        <v>1.6148425765373009E-2</v>
      </c>
      <c r="AE42" s="8">
        <f t="shared" si="2"/>
        <v>1.3593631645234083E-2</v>
      </c>
      <c r="AF42" s="8">
        <f t="shared" si="3"/>
        <v>1.5764338616290008E-2</v>
      </c>
      <c r="AG42" s="8">
        <f t="shared" si="4"/>
        <v>1.508163824723785E-2</v>
      </c>
      <c r="AH42" s="8">
        <f t="shared" si="5"/>
        <v>9.856325281773862E-3</v>
      </c>
    </row>
    <row r="43" spans="1:34" ht="15" customHeight="1" x14ac:dyDescent="0.25">
      <c r="A43" s="5">
        <v>42</v>
      </c>
      <c r="B43" s="9" t="s">
        <v>53</v>
      </c>
      <c r="C43" s="10">
        <v>232719</v>
      </c>
      <c r="D43" s="10">
        <v>235713</v>
      </c>
      <c r="E43" s="10">
        <v>238210</v>
      </c>
      <c r="F43" s="10">
        <v>241527</v>
      </c>
      <c r="G43" s="10">
        <v>244887</v>
      </c>
      <c r="H43" s="10">
        <v>251845</v>
      </c>
      <c r="I43" s="10">
        <v>252809</v>
      </c>
      <c r="J43" s="10">
        <v>262170</v>
      </c>
      <c r="K43" s="10">
        <v>261757</v>
      </c>
      <c r="L43" s="10">
        <v>268546</v>
      </c>
      <c r="M43" s="10">
        <v>275174</v>
      </c>
      <c r="N43" s="10">
        <v>278458</v>
      </c>
      <c r="O43" s="10">
        <v>289263</v>
      </c>
      <c r="P43" s="10">
        <v>288129</v>
      </c>
      <c r="Q43" s="10">
        <v>293130</v>
      </c>
      <c r="R43" s="10">
        <v>297187</v>
      </c>
      <c r="S43" s="10">
        <v>298790</v>
      </c>
      <c r="T43" s="10">
        <v>304592</v>
      </c>
      <c r="U43" s="10">
        <v>311084</v>
      </c>
      <c r="V43" s="10">
        <v>316410</v>
      </c>
      <c r="W43" s="10">
        <v>321823</v>
      </c>
      <c r="X43" s="10">
        <v>328992</v>
      </c>
      <c r="Y43" s="10">
        <v>335725</v>
      </c>
      <c r="Z43" s="10">
        <v>340083</v>
      </c>
      <c r="AA43" s="10">
        <v>346603</v>
      </c>
      <c r="AB43" s="10">
        <v>349001</v>
      </c>
      <c r="AC43" s="8">
        <f t="shared" si="0"/>
        <v>0.49966698034969209</v>
      </c>
      <c r="AD43" s="8">
        <f t="shared" si="1"/>
        <v>1.6341813121857562E-2</v>
      </c>
      <c r="AE43" s="8">
        <f t="shared" si="2"/>
        <v>1.6201160039111207E-2</v>
      </c>
      <c r="AF43" s="8">
        <f t="shared" si="3"/>
        <v>1.6346786803349778E-2</v>
      </c>
      <c r="AG43" s="8">
        <f t="shared" si="4"/>
        <v>1.3011392687846568E-2</v>
      </c>
      <c r="AH43" s="8">
        <f t="shared" si="5"/>
        <v>6.9185783158253102E-3</v>
      </c>
    </row>
    <row r="44" spans="1:34" ht="15" customHeight="1" x14ac:dyDescent="0.25">
      <c r="A44" s="5">
        <v>43</v>
      </c>
      <c r="B44" s="9" t="s">
        <v>40</v>
      </c>
      <c r="C44" s="10">
        <v>102081</v>
      </c>
      <c r="D44" s="10">
        <v>102916</v>
      </c>
      <c r="E44" s="10">
        <v>104289</v>
      </c>
      <c r="F44" s="10">
        <v>106193</v>
      </c>
      <c r="G44" s="10">
        <v>109171</v>
      </c>
      <c r="H44" s="10">
        <v>111855</v>
      </c>
      <c r="I44" s="10">
        <v>115330</v>
      </c>
      <c r="J44" s="10">
        <v>119210</v>
      </c>
      <c r="K44" s="10">
        <v>123123</v>
      </c>
      <c r="L44" s="10">
        <v>126131</v>
      </c>
      <c r="M44" s="10">
        <v>133891</v>
      </c>
      <c r="N44" s="10">
        <v>135343</v>
      </c>
      <c r="O44" s="10">
        <v>136841</v>
      </c>
      <c r="P44" s="10">
        <v>137822</v>
      </c>
      <c r="Q44" s="10">
        <v>139122</v>
      </c>
      <c r="R44" s="10">
        <v>141134</v>
      </c>
      <c r="S44" s="10">
        <v>144372</v>
      </c>
      <c r="T44" s="10">
        <v>147738</v>
      </c>
      <c r="U44" s="10">
        <v>151060</v>
      </c>
      <c r="V44" s="10">
        <v>154503</v>
      </c>
      <c r="W44" s="10">
        <v>158391</v>
      </c>
      <c r="X44" s="10">
        <v>162943</v>
      </c>
      <c r="Y44" s="10">
        <v>165702</v>
      </c>
      <c r="Z44" s="10">
        <v>168554</v>
      </c>
      <c r="AA44" s="10">
        <v>171375</v>
      </c>
      <c r="AB44" s="10">
        <v>173851</v>
      </c>
      <c r="AC44" s="8">
        <f t="shared" si="0"/>
        <v>0.70306913137606408</v>
      </c>
      <c r="AD44" s="8">
        <f t="shared" si="1"/>
        <v>2.1525685443860132E-2</v>
      </c>
      <c r="AE44" s="8">
        <f t="shared" si="2"/>
        <v>2.1067737940459574E-2</v>
      </c>
      <c r="AF44" s="8">
        <f t="shared" si="3"/>
        <v>1.8800943474917009E-2</v>
      </c>
      <c r="AG44" s="8">
        <f t="shared" si="4"/>
        <v>1.6131265074484036E-2</v>
      </c>
      <c r="AH44" s="8">
        <f t="shared" si="5"/>
        <v>1.4447848285922684E-2</v>
      </c>
    </row>
    <row r="45" spans="1:34" ht="15" customHeight="1" x14ac:dyDescent="0.25">
      <c r="A45" s="5">
        <v>44</v>
      </c>
      <c r="B45" s="9" t="s">
        <v>57</v>
      </c>
      <c r="C45" s="10">
        <v>113387</v>
      </c>
      <c r="D45" s="10">
        <v>115324</v>
      </c>
      <c r="E45" s="10">
        <v>117807</v>
      </c>
      <c r="F45" s="10">
        <v>119836</v>
      </c>
      <c r="G45" s="10">
        <v>124105</v>
      </c>
      <c r="H45" s="10">
        <v>126778</v>
      </c>
      <c r="I45" s="10">
        <v>129980</v>
      </c>
      <c r="J45" s="10">
        <v>132837</v>
      </c>
      <c r="K45" s="10">
        <v>134293</v>
      </c>
      <c r="L45" s="10">
        <v>135167</v>
      </c>
      <c r="M45" s="10">
        <v>138222</v>
      </c>
      <c r="N45" s="10">
        <v>138847</v>
      </c>
      <c r="O45" s="10">
        <v>140018</v>
      </c>
      <c r="P45" s="10">
        <v>141242</v>
      </c>
      <c r="Q45" s="10">
        <v>143593</v>
      </c>
      <c r="R45" s="10">
        <v>146387</v>
      </c>
      <c r="S45" s="10">
        <v>149900</v>
      </c>
      <c r="T45" s="10">
        <v>152658</v>
      </c>
      <c r="U45" s="10">
        <v>155200</v>
      </c>
      <c r="V45" s="10">
        <v>157696</v>
      </c>
      <c r="W45" s="10">
        <v>160454</v>
      </c>
      <c r="X45" s="10">
        <v>163928</v>
      </c>
      <c r="Y45" s="10">
        <v>167650</v>
      </c>
      <c r="Z45" s="10">
        <v>170319</v>
      </c>
      <c r="AA45" s="10">
        <v>171560</v>
      </c>
      <c r="AB45" s="10">
        <v>172799</v>
      </c>
      <c r="AC45" s="8">
        <f t="shared" si="0"/>
        <v>0.52397541164331007</v>
      </c>
      <c r="AD45" s="8">
        <f t="shared" si="1"/>
        <v>1.6995704053869076E-2</v>
      </c>
      <c r="AE45" s="8">
        <f t="shared" si="2"/>
        <v>1.6725863810132191E-2</v>
      </c>
      <c r="AF45" s="8">
        <f t="shared" si="3"/>
        <v>1.4934780168144979E-2</v>
      </c>
      <c r="AG45" s="8">
        <f t="shared" si="4"/>
        <v>1.0134542254693457E-2</v>
      </c>
      <c r="AH45" s="8">
        <f t="shared" si="5"/>
        <v>7.2219631615761254E-3</v>
      </c>
    </row>
    <row r="46" spans="1:34" ht="15" customHeight="1" x14ac:dyDescent="0.25">
      <c r="A46" s="5">
        <v>45</v>
      </c>
      <c r="B46" s="9" t="s">
        <v>70</v>
      </c>
      <c r="C46" s="10">
        <v>174791</v>
      </c>
      <c r="D46" s="10">
        <v>176297</v>
      </c>
      <c r="E46" s="10">
        <v>177537</v>
      </c>
      <c r="F46" s="10">
        <v>179461</v>
      </c>
      <c r="G46" s="10">
        <v>183730</v>
      </c>
      <c r="H46" s="10">
        <v>185854</v>
      </c>
      <c r="I46" s="10">
        <v>189263</v>
      </c>
      <c r="J46" s="10">
        <v>192358</v>
      </c>
      <c r="K46" s="10">
        <v>195948</v>
      </c>
      <c r="L46" s="10">
        <v>200102</v>
      </c>
      <c r="M46" s="10">
        <v>209505</v>
      </c>
      <c r="N46" s="10">
        <v>213498</v>
      </c>
      <c r="O46" s="10">
        <v>218120</v>
      </c>
      <c r="P46" s="10">
        <v>224110</v>
      </c>
      <c r="Q46" s="10">
        <v>228763</v>
      </c>
      <c r="R46" s="10">
        <v>234096</v>
      </c>
      <c r="S46" s="10">
        <v>238644</v>
      </c>
      <c r="T46" s="10">
        <v>243115</v>
      </c>
      <c r="U46" s="10">
        <v>246248</v>
      </c>
      <c r="V46" s="10">
        <v>248147</v>
      </c>
      <c r="W46" s="10">
        <v>250255</v>
      </c>
      <c r="X46" s="10">
        <v>255003</v>
      </c>
      <c r="Y46" s="10">
        <v>259422</v>
      </c>
      <c r="Z46" s="10">
        <v>263906</v>
      </c>
      <c r="AA46" s="10">
        <v>266610</v>
      </c>
      <c r="AB46" s="10">
        <v>269528</v>
      </c>
      <c r="AC46" s="8">
        <f t="shared" si="0"/>
        <v>0.54200159047090524</v>
      </c>
      <c r="AD46" s="8">
        <f t="shared" si="1"/>
        <v>1.7474169999971645E-2</v>
      </c>
      <c r="AE46" s="8">
        <f t="shared" si="2"/>
        <v>1.4193889426136197E-2</v>
      </c>
      <c r="AF46" s="8">
        <f t="shared" si="3"/>
        <v>1.4949011856774108E-2</v>
      </c>
      <c r="AG46" s="8">
        <f t="shared" si="4"/>
        <v>1.2820217190133043E-2</v>
      </c>
      <c r="AH46" s="8">
        <f t="shared" si="5"/>
        <v>1.0944825775477288E-2</v>
      </c>
    </row>
    <row r="47" spans="1:34" ht="15" customHeight="1" x14ac:dyDescent="0.25">
      <c r="A47" s="5">
        <v>46</v>
      </c>
      <c r="B47" s="6" t="s">
        <v>71</v>
      </c>
      <c r="C47" s="7">
        <v>175500</v>
      </c>
      <c r="D47" s="7">
        <v>177511</v>
      </c>
      <c r="E47" s="7">
        <v>180546</v>
      </c>
      <c r="F47" s="7">
        <v>183345</v>
      </c>
      <c r="G47" s="7">
        <v>186172</v>
      </c>
      <c r="H47" s="7">
        <v>189910</v>
      </c>
      <c r="I47" s="7">
        <v>194404</v>
      </c>
      <c r="J47" s="7">
        <v>198018</v>
      </c>
      <c r="K47" s="7">
        <v>201160</v>
      </c>
      <c r="L47" s="7">
        <v>204665</v>
      </c>
      <c r="M47" s="7">
        <v>210364</v>
      </c>
      <c r="N47" s="7">
        <v>212554</v>
      </c>
      <c r="O47" s="7">
        <v>214434</v>
      </c>
      <c r="P47" s="7">
        <v>215935</v>
      </c>
      <c r="Q47" s="7">
        <v>218941</v>
      </c>
      <c r="R47" s="7">
        <v>221540</v>
      </c>
      <c r="S47" s="7">
        <v>224097</v>
      </c>
      <c r="T47" s="7">
        <v>225902</v>
      </c>
      <c r="U47" s="7">
        <v>228430</v>
      </c>
      <c r="V47" s="7">
        <v>231313</v>
      </c>
      <c r="W47" s="7">
        <v>234205</v>
      </c>
      <c r="X47" s="7">
        <v>237339</v>
      </c>
      <c r="Y47" s="7">
        <v>242225</v>
      </c>
      <c r="Z47" s="7">
        <v>245945</v>
      </c>
      <c r="AA47" s="7">
        <v>249529</v>
      </c>
      <c r="AB47" s="7">
        <v>252549</v>
      </c>
      <c r="AC47" s="8">
        <f t="shared" si="0"/>
        <v>0.43902564102564101</v>
      </c>
      <c r="AD47" s="8">
        <f t="shared" si="1"/>
        <v>1.4665143170369488E-2</v>
      </c>
      <c r="AE47" s="8">
        <f t="shared" si="2"/>
        <v>1.3186396640317843E-2</v>
      </c>
      <c r="AF47" s="8">
        <f t="shared" si="3"/>
        <v>1.5196000524782871E-2</v>
      </c>
      <c r="AG47" s="8">
        <f t="shared" si="4"/>
        <v>1.4009980349598772E-2</v>
      </c>
      <c r="AH47" s="8">
        <f t="shared" si="5"/>
        <v>1.2102801678362035E-2</v>
      </c>
    </row>
    <row r="48" spans="1:34" ht="15" customHeight="1" x14ac:dyDescent="0.25">
      <c r="A48" s="5">
        <v>47</v>
      </c>
      <c r="B48" s="9" t="s">
        <v>63</v>
      </c>
      <c r="C48" s="10">
        <v>3278661</v>
      </c>
      <c r="D48" s="10">
        <v>3388445</v>
      </c>
      <c r="E48" s="10">
        <v>3496957</v>
      </c>
      <c r="F48" s="10">
        <v>3600163</v>
      </c>
      <c r="G48" s="10">
        <v>3723359</v>
      </c>
      <c r="H48" s="10">
        <v>3884588</v>
      </c>
      <c r="I48" s="10">
        <v>4046571</v>
      </c>
      <c r="J48" s="10">
        <v>4175595</v>
      </c>
      <c r="K48" s="10">
        <v>4287323</v>
      </c>
      <c r="L48" s="10">
        <v>4364094</v>
      </c>
      <c r="M48" s="10">
        <v>4199536</v>
      </c>
      <c r="N48" s="10">
        <v>4229671</v>
      </c>
      <c r="O48" s="10">
        <v>4287608</v>
      </c>
      <c r="P48" s="10">
        <v>4342241</v>
      </c>
      <c r="Q48" s="10">
        <v>4409354</v>
      </c>
      <c r="R48" s="10">
        <v>4480231</v>
      </c>
      <c r="S48" s="10">
        <v>4556103</v>
      </c>
      <c r="T48" s="10">
        <v>4622428</v>
      </c>
      <c r="U48" s="10">
        <v>4694480</v>
      </c>
      <c r="V48" s="10">
        <v>4777488</v>
      </c>
      <c r="W48" s="10">
        <v>4875256</v>
      </c>
      <c r="X48" s="10">
        <v>4949187</v>
      </c>
      <c r="Y48" s="10">
        <v>5025111</v>
      </c>
      <c r="Z48" s="10">
        <v>5087631</v>
      </c>
      <c r="AA48" s="10">
        <v>5169873</v>
      </c>
      <c r="AB48" s="10">
        <v>5228938</v>
      </c>
      <c r="AC48" s="8">
        <f t="shared" si="0"/>
        <v>0.59483947867742348</v>
      </c>
      <c r="AD48" s="8">
        <f t="shared" si="1"/>
        <v>1.884631520214386E-2</v>
      </c>
      <c r="AE48" s="8">
        <f t="shared" si="2"/>
        <v>1.5573379655227759E-2</v>
      </c>
      <c r="AF48" s="8">
        <f t="shared" si="3"/>
        <v>1.4105675753771418E-2</v>
      </c>
      <c r="AG48" s="8">
        <f t="shared" si="4"/>
        <v>1.3341769260565739E-2</v>
      </c>
      <c r="AH48" s="8">
        <f t="shared" si="5"/>
        <v>1.1424845445913274E-2</v>
      </c>
    </row>
    <row r="49" spans="1:34" ht="15" customHeight="1" x14ac:dyDescent="0.25">
      <c r="A49" s="5">
        <v>48</v>
      </c>
      <c r="B49" s="6" t="s">
        <v>15</v>
      </c>
      <c r="C49" s="7">
        <v>115511</v>
      </c>
      <c r="D49" s="7">
        <v>116759</v>
      </c>
      <c r="E49" s="7">
        <v>118197</v>
      </c>
      <c r="F49" s="7">
        <v>119631</v>
      </c>
      <c r="G49" s="7">
        <v>121698</v>
      </c>
      <c r="H49" s="7">
        <v>125350</v>
      </c>
      <c r="I49" s="7">
        <v>128217</v>
      </c>
      <c r="J49" s="7">
        <v>130791</v>
      </c>
      <c r="K49" s="7">
        <v>133105</v>
      </c>
      <c r="L49" s="7">
        <v>135883</v>
      </c>
      <c r="M49" s="7">
        <v>141009</v>
      </c>
      <c r="N49" s="7">
        <v>145166</v>
      </c>
      <c r="O49" s="7">
        <v>150421</v>
      </c>
      <c r="P49" s="7">
        <v>154472</v>
      </c>
      <c r="Q49" s="7">
        <v>157988</v>
      </c>
      <c r="R49" s="7">
        <v>161247</v>
      </c>
      <c r="S49" s="7">
        <v>164310</v>
      </c>
      <c r="T49" s="7">
        <v>167450</v>
      </c>
      <c r="U49" s="7">
        <v>170625</v>
      </c>
      <c r="V49" s="7">
        <v>172212</v>
      </c>
      <c r="W49" s="7">
        <v>194302</v>
      </c>
      <c r="X49" s="7">
        <v>196476</v>
      </c>
      <c r="Y49" s="7">
        <v>199504</v>
      </c>
      <c r="Z49" s="7">
        <v>202368</v>
      </c>
      <c r="AA49" s="7">
        <v>206057</v>
      </c>
      <c r="AB49" s="7">
        <v>208013</v>
      </c>
      <c r="AC49" s="8">
        <f t="shared" si="0"/>
        <v>0.80080684956411075</v>
      </c>
      <c r="AD49" s="8">
        <f t="shared" si="1"/>
        <v>2.3808392663254851E-2</v>
      </c>
      <c r="AE49" s="8">
        <f t="shared" si="2"/>
        <v>2.5793359727412701E-2</v>
      </c>
      <c r="AF49" s="8">
        <f t="shared" si="3"/>
        <v>1.3730798909276087E-2</v>
      </c>
      <c r="AG49" s="8">
        <f t="shared" si="4"/>
        <v>1.4019460870375422E-2</v>
      </c>
      <c r="AH49" s="8">
        <f t="shared" si="5"/>
        <v>9.4925190602600257E-3</v>
      </c>
    </row>
    <row r="50" spans="1:34" ht="15" customHeight="1" x14ac:dyDescent="0.25">
      <c r="A50" s="5">
        <v>49</v>
      </c>
      <c r="B50" s="9" t="s">
        <v>321</v>
      </c>
      <c r="C50" s="10">
        <v>426151</v>
      </c>
      <c r="D50" s="10">
        <v>435352</v>
      </c>
      <c r="E50" s="10">
        <v>441951</v>
      </c>
      <c r="F50" s="10">
        <v>446376</v>
      </c>
      <c r="G50" s="10">
        <v>451315</v>
      </c>
      <c r="H50" s="10">
        <v>458118</v>
      </c>
      <c r="I50" s="10">
        <v>468250</v>
      </c>
      <c r="J50" s="10">
        <v>479218</v>
      </c>
      <c r="K50" s="10">
        <v>490907</v>
      </c>
      <c r="L50" s="10">
        <v>501228</v>
      </c>
      <c r="M50" s="10">
        <v>566260</v>
      </c>
      <c r="N50" s="10">
        <v>572458</v>
      </c>
      <c r="O50" s="10">
        <v>581652</v>
      </c>
      <c r="P50" s="10">
        <v>590234</v>
      </c>
      <c r="Q50" s="10">
        <v>599079</v>
      </c>
      <c r="R50" s="10">
        <v>607517</v>
      </c>
      <c r="S50" s="10">
        <v>617871</v>
      </c>
      <c r="T50" s="10">
        <v>625280</v>
      </c>
      <c r="U50" s="10">
        <v>637260</v>
      </c>
      <c r="V50" s="10">
        <v>644381</v>
      </c>
      <c r="W50" s="10">
        <v>582060</v>
      </c>
      <c r="X50" s="10">
        <v>592945</v>
      </c>
      <c r="Y50" s="10">
        <v>601130</v>
      </c>
      <c r="Z50" s="10">
        <v>609280</v>
      </c>
      <c r="AA50" s="10">
        <v>618157</v>
      </c>
      <c r="AB50" s="10">
        <v>625485</v>
      </c>
      <c r="AC50" s="8">
        <f t="shared" si="0"/>
        <v>0.46775438752930298</v>
      </c>
      <c r="AD50" s="8">
        <f t="shared" si="1"/>
        <v>1.5467750437325734E-2</v>
      </c>
      <c r="AE50" s="8">
        <f t="shared" si="2"/>
        <v>2.9189709677845954E-3</v>
      </c>
      <c r="AF50" s="8">
        <f t="shared" si="3"/>
        <v>1.4494808245451685E-2</v>
      </c>
      <c r="AG50" s="8">
        <f t="shared" si="4"/>
        <v>1.3326730222595451E-2</v>
      </c>
      <c r="AH50" s="8">
        <f t="shared" si="5"/>
        <v>1.1854593574124373E-2</v>
      </c>
    </row>
    <row r="51" spans="1:34" ht="15" customHeight="1" x14ac:dyDescent="0.25">
      <c r="A51" s="5">
        <v>50</v>
      </c>
      <c r="B51" s="9" t="s">
        <v>112</v>
      </c>
      <c r="C51" s="10">
        <v>149774</v>
      </c>
      <c r="D51" s="10">
        <v>149659</v>
      </c>
      <c r="E51" s="10">
        <v>153280</v>
      </c>
      <c r="F51" s="10">
        <v>156018</v>
      </c>
      <c r="G51" s="10">
        <v>161242</v>
      </c>
      <c r="H51" s="10">
        <v>158942</v>
      </c>
      <c r="I51" s="10">
        <v>161054</v>
      </c>
      <c r="J51" s="10">
        <v>163613</v>
      </c>
      <c r="K51" s="10">
        <v>169233</v>
      </c>
      <c r="L51" s="10">
        <v>173064</v>
      </c>
      <c r="M51" s="10">
        <v>186940</v>
      </c>
      <c r="N51" s="10">
        <v>185176</v>
      </c>
      <c r="O51" s="10">
        <v>191008</v>
      </c>
      <c r="P51" s="10">
        <v>192804</v>
      </c>
      <c r="Q51" s="10">
        <v>192430</v>
      </c>
      <c r="R51" s="10">
        <v>193858</v>
      </c>
      <c r="S51" s="10">
        <v>193288</v>
      </c>
      <c r="T51" s="10">
        <v>195961</v>
      </c>
      <c r="U51" s="10">
        <v>197785</v>
      </c>
      <c r="V51" s="10">
        <v>203598</v>
      </c>
      <c r="W51" s="10">
        <v>204984</v>
      </c>
      <c r="X51" s="10">
        <v>203512</v>
      </c>
      <c r="Y51" s="10">
        <v>206682</v>
      </c>
      <c r="Z51" s="10">
        <v>210955</v>
      </c>
      <c r="AA51" s="10">
        <v>214672</v>
      </c>
      <c r="AB51" s="10">
        <v>217175</v>
      </c>
      <c r="AC51" s="8">
        <f t="shared" si="0"/>
        <v>0.45001802716092243</v>
      </c>
      <c r="AD51" s="8">
        <f t="shared" si="1"/>
        <v>1.4974043799259595E-2</v>
      </c>
      <c r="AE51" s="8">
        <f t="shared" si="2"/>
        <v>1.1422498966705996E-2</v>
      </c>
      <c r="AF51" s="8">
        <f t="shared" si="3"/>
        <v>1.1621319444919287E-2</v>
      </c>
      <c r="AG51" s="8">
        <f t="shared" si="4"/>
        <v>1.6644366031440372E-2</v>
      </c>
      <c r="AH51" s="8">
        <f t="shared" si="5"/>
        <v>1.1659648207497951E-2</v>
      </c>
    </row>
    <row r="52" spans="1:34" ht="15" customHeight="1" x14ac:dyDescent="0.25">
      <c r="A52" s="5">
        <v>51</v>
      </c>
      <c r="B52" s="6" t="s">
        <v>76</v>
      </c>
      <c r="C52" s="7">
        <v>483210</v>
      </c>
      <c r="D52" s="7">
        <v>490191</v>
      </c>
      <c r="E52" s="7">
        <v>496973</v>
      </c>
      <c r="F52" s="7">
        <v>504107</v>
      </c>
      <c r="G52" s="7">
        <v>511589</v>
      </c>
      <c r="H52" s="7">
        <v>522760</v>
      </c>
      <c r="I52" s="7">
        <v>533704</v>
      </c>
      <c r="J52" s="7">
        <v>544240</v>
      </c>
      <c r="K52" s="7">
        <v>554101</v>
      </c>
      <c r="L52" s="7">
        <v>562906</v>
      </c>
      <c r="M52" s="7">
        <v>609018</v>
      </c>
      <c r="N52" s="7">
        <v>618750</v>
      </c>
      <c r="O52" s="7">
        <v>627599</v>
      </c>
      <c r="P52" s="7">
        <v>639026</v>
      </c>
      <c r="Q52" s="7">
        <v>651203</v>
      </c>
      <c r="R52" s="7">
        <v>661440</v>
      </c>
      <c r="S52" s="7">
        <v>673388</v>
      </c>
      <c r="T52" s="7">
        <v>684183</v>
      </c>
      <c r="U52" s="7">
        <v>693828</v>
      </c>
      <c r="V52" s="7">
        <v>703282</v>
      </c>
      <c r="W52" s="7">
        <v>711197</v>
      </c>
      <c r="X52" s="7">
        <v>720947</v>
      </c>
      <c r="Y52" s="7">
        <v>729291</v>
      </c>
      <c r="Z52" s="7">
        <v>739208</v>
      </c>
      <c r="AA52" s="7">
        <v>750777</v>
      </c>
      <c r="AB52" s="7">
        <v>758539</v>
      </c>
      <c r="AC52" s="8">
        <f t="shared" si="0"/>
        <v>0.56979160199499179</v>
      </c>
      <c r="AD52" s="8">
        <f t="shared" si="1"/>
        <v>1.820137704778535E-2</v>
      </c>
      <c r="AE52" s="8">
        <f t="shared" si="2"/>
        <v>1.3791734287416091E-2</v>
      </c>
      <c r="AF52" s="8">
        <f t="shared" si="3"/>
        <v>1.2972370282522183E-2</v>
      </c>
      <c r="AG52" s="8">
        <f t="shared" si="4"/>
        <v>1.3193403409981208E-2</v>
      </c>
      <c r="AH52" s="8">
        <f t="shared" si="5"/>
        <v>1.0338622520402197E-2</v>
      </c>
    </row>
    <row r="53" spans="1:34" ht="15" customHeight="1" x14ac:dyDescent="0.25">
      <c r="A53" s="5">
        <v>52</v>
      </c>
      <c r="B53" s="9" t="s">
        <v>30</v>
      </c>
      <c r="C53" s="10">
        <v>109541</v>
      </c>
      <c r="D53" s="10">
        <v>111707</v>
      </c>
      <c r="E53" s="10">
        <v>114000</v>
      </c>
      <c r="F53" s="10">
        <v>116910</v>
      </c>
      <c r="G53" s="10">
        <v>121553</v>
      </c>
      <c r="H53" s="10">
        <v>126641</v>
      </c>
      <c r="I53" s="10">
        <v>130353</v>
      </c>
      <c r="J53" s="10">
        <v>133922</v>
      </c>
      <c r="K53" s="10">
        <v>136998</v>
      </c>
      <c r="L53" s="10">
        <v>139390</v>
      </c>
      <c r="M53" s="10">
        <v>138908</v>
      </c>
      <c r="N53" s="10">
        <v>141225</v>
      </c>
      <c r="O53" s="10">
        <v>142605</v>
      </c>
      <c r="P53" s="10">
        <v>144643</v>
      </c>
      <c r="Q53" s="10">
        <v>147503</v>
      </c>
      <c r="R53" s="10">
        <v>150573</v>
      </c>
      <c r="S53" s="10">
        <v>154421</v>
      </c>
      <c r="T53" s="10">
        <v>158986</v>
      </c>
      <c r="U53" s="10">
        <v>162862</v>
      </c>
      <c r="V53" s="10">
        <v>167432</v>
      </c>
      <c r="W53" s="10">
        <v>172797</v>
      </c>
      <c r="X53" s="10">
        <v>180104</v>
      </c>
      <c r="Y53" s="10">
        <v>183512</v>
      </c>
      <c r="Z53" s="10">
        <v>185218</v>
      </c>
      <c r="AA53" s="10">
        <v>188398</v>
      </c>
      <c r="AB53" s="10">
        <v>191864</v>
      </c>
      <c r="AC53" s="8">
        <f t="shared" si="0"/>
        <v>0.75152682557216022</v>
      </c>
      <c r="AD53" s="8">
        <f t="shared" si="1"/>
        <v>2.2672721214306968E-2</v>
      </c>
      <c r="AE53" s="8">
        <f t="shared" si="2"/>
        <v>2.4529903984547907E-2</v>
      </c>
      <c r="AF53" s="8">
        <f t="shared" si="3"/>
        <v>2.115450873328717E-2</v>
      </c>
      <c r="AG53" s="8">
        <f t="shared" si="4"/>
        <v>1.4946169134655296E-2</v>
      </c>
      <c r="AH53" s="8">
        <f t="shared" si="5"/>
        <v>1.839722290045542E-2</v>
      </c>
    </row>
    <row r="54" spans="1:34" ht="15" customHeight="1" x14ac:dyDescent="0.25">
      <c r="A54" s="5">
        <v>53</v>
      </c>
      <c r="B54" s="6" t="s">
        <v>64</v>
      </c>
      <c r="C54" s="7">
        <v>332022</v>
      </c>
      <c r="D54" s="7">
        <v>334474</v>
      </c>
      <c r="E54" s="7">
        <v>340032</v>
      </c>
      <c r="F54" s="7">
        <v>346490</v>
      </c>
      <c r="G54" s="7">
        <v>348412</v>
      </c>
      <c r="H54" s="7">
        <v>354424</v>
      </c>
      <c r="I54" s="7">
        <v>358547</v>
      </c>
      <c r="J54" s="7">
        <v>371643</v>
      </c>
      <c r="K54" s="7">
        <v>379569</v>
      </c>
      <c r="L54" s="7">
        <v>379231</v>
      </c>
      <c r="M54" s="7">
        <v>408508</v>
      </c>
      <c r="N54" s="7">
        <v>413537</v>
      </c>
      <c r="O54" s="7">
        <v>425586</v>
      </c>
      <c r="P54" s="7">
        <v>426941</v>
      </c>
      <c r="Q54" s="7">
        <v>430344</v>
      </c>
      <c r="R54" s="7">
        <v>437434</v>
      </c>
      <c r="S54" s="7">
        <v>442166</v>
      </c>
      <c r="T54" s="7">
        <v>449506</v>
      </c>
      <c r="U54" s="7">
        <v>458564</v>
      </c>
      <c r="V54" s="7">
        <v>469408</v>
      </c>
      <c r="W54" s="7">
        <v>477213</v>
      </c>
      <c r="X54" s="7">
        <v>487370</v>
      </c>
      <c r="Y54" s="7">
        <v>494704</v>
      </c>
      <c r="Z54" s="7">
        <v>502497</v>
      </c>
      <c r="AA54" s="7">
        <v>506188</v>
      </c>
      <c r="AB54" s="7">
        <v>511497</v>
      </c>
      <c r="AC54" s="8">
        <f t="shared" si="0"/>
        <v>0.54055152971791021</v>
      </c>
      <c r="AD54" s="8">
        <f t="shared" si="1"/>
        <v>1.7435880396487802E-2</v>
      </c>
      <c r="AE54" s="8">
        <f t="shared" si="2"/>
        <v>1.5764558253860139E-2</v>
      </c>
      <c r="AF54" s="8">
        <f t="shared" si="3"/>
        <v>1.3972472773717382E-2</v>
      </c>
      <c r="AG54" s="8">
        <f t="shared" si="4"/>
        <v>1.1189511595080193E-2</v>
      </c>
      <c r="AH54" s="8">
        <f t="shared" si="5"/>
        <v>1.0488198060799545E-2</v>
      </c>
    </row>
    <row r="55" spans="1:34" ht="15" customHeight="1" x14ac:dyDescent="0.25">
      <c r="A55" s="5">
        <v>54</v>
      </c>
      <c r="B55" s="9" t="s">
        <v>80</v>
      </c>
      <c r="C55" s="10">
        <v>233142</v>
      </c>
      <c r="D55" s="10">
        <v>235950</v>
      </c>
      <c r="E55" s="10">
        <v>238868</v>
      </c>
      <c r="F55" s="10">
        <v>241310</v>
      </c>
      <c r="G55" s="10">
        <v>244060</v>
      </c>
      <c r="H55" s="10">
        <v>248066</v>
      </c>
      <c r="I55" s="10">
        <v>253757</v>
      </c>
      <c r="J55" s="10">
        <v>257114</v>
      </c>
      <c r="K55" s="10">
        <v>259179</v>
      </c>
      <c r="L55" s="10">
        <v>260690</v>
      </c>
      <c r="M55" s="10">
        <v>305541</v>
      </c>
      <c r="N55" s="10">
        <v>307962</v>
      </c>
      <c r="O55" s="10">
        <v>309992</v>
      </c>
      <c r="P55" s="10">
        <v>311390</v>
      </c>
      <c r="Q55" s="10">
        <v>315051</v>
      </c>
      <c r="R55" s="10">
        <v>320092</v>
      </c>
      <c r="S55" s="10">
        <v>326207</v>
      </c>
      <c r="T55" s="10">
        <v>330062</v>
      </c>
      <c r="U55" s="10">
        <v>334348</v>
      </c>
      <c r="V55" s="10">
        <v>336469</v>
      </c>
      <c r="W55" s="10">
        <v>203382</v>
      </c>
      <c r="X55" s="10">
        <v>206988</v>
      </c>
      <c r="Y55" s="10">
        <v>213142</v>
      </c>
      <c r="Z55" s="10">
        <v>218510</v>
      </c>
      <c r="AA55" s="10">
        <v>223545</v>
      </c>
      <c r="AB55" s="10">
        <v>226568</v>
      </c>
      <c r="AC55" s="8">
        <f t="shared" si="0"/>
        <v>-2.8197407588508291E-2</v>
      </c>
      <c r="AD55" s="8">
        <f t="shared" si="1"/>
        <v>-1.1434493380328981E-3</v>
      </c>
      <c r="AE55" s="8">
        <f t="shared" si="2"/>
        <v>-3.3966081807695558E-2</v>
      </c>
      <c r="AF55" s="8">
        <f t="shared" si="3"/>
        <v>2.182661760732385E-2</v>
      </c>
      <c r="AG55" s="8">
        <f t="shared" si="4"/>
        <v>2.0570893386350653E-2</v>
      </c>
      <c r="AH55" s="8">
        <f t="shared" si="5"/>
        <v>1.3523004316804223E-2</v>
      </c>
    </row>
    <row r="56" spans="1:34" ht="15" customHeight="1" x14ac:dyDescent="0.25">
      <c r="A56" s="5">
        <v>55</v>
      </c>
      <c r="B56" s="6" t="s">
        <v>47</v>
      </c>
      <c r="C56" s="7">
        <v>617573</v>
      </c>
      <c r="D56" s="7">
        <v>625319</v>
      </c>
      <c r="E56" s="7">
        <v>632944</v>
      </c>
      <c r="F56" s="7">
        <v>641551</v>
      </c>
      <c r="G56" s="7">
        <v>648530</v>
      </c>
      <c r="H56" s="7">
        <v>658316</v>
      </c>
      <c r="I56" s="7">
        <v>671227</v>
      </c>
      <c r="J56" s="7">
        <v>682143</v>
      </c>
      <c r="K56" s="7">
        <v>692210</v>
      </c>
      <c r="L56" s="7">
        <v>699247</v>
      </c>
      <c r="M56" s="7">
        <v>816109</v>
      </c>
      <c r="N56" s="7">
        <v>821253</v>
      </c>
      <c r="O56" s="7">
        <v>825999</v>
      </c>
      <c r="P56" s="7">
        <v>830448</v>
      </c>
      <c r="Q56" s="7">
        <v>834824</v>
      </c>
      <c r="R56" s="7">
        <v>840155</v>
      </c>
      <c r="S56" s="7">
        <v>847741</v>
      </c>
      <c r="T56" s="7">
        <v>856875</v>
      </c>
      <c r="U56" s="7">
        <v>865074</v>
      </c>
      <c r="V56" s="7">
        <v>872363</v>
      </c>
      <c r="W56" s="7">
        <v>906075</v>
      </c>
      <c r="X56" s="7">
        <v>916760</v>
      </c>
      <c r="Y56" s="7">
        <v>933723</v>
      </c>
      <c r="Z56" s="7">
        <v>947525</v>
      </c>
      <c r="AA56" s="7">
        <v>959488</v>
      </c>
      <c r="AB56" s="7">
        <v>968137</v>
      </c>
      <c r="AC56" s="8">
        <f t="shared" si="0"/>
        <v>0.56764787320689214</v>
      </c>
      <c r="AD56" s="8">
        <f t="shared" si="1"/>
        <v>1.8145721770785661E-2</v>
      </c>
      <c r="AE56" s="8">
        <f t="shared" si="2"/>
        <v>1.4279715578763064E-2</v>
      </c>
      <c r="AF56" s="8">
        <f t="shared" si="3"/>
        <v>1.3338478721517388E-2</v>
      </c>
      <c r="AG56" s="8">
        <f t="shared" si="4"/>
        <v>1.2137666064260477E-2</v>
      </c>
      <c r="AH56" s="8">
        <f t="shared" si="5"/>
        <v>9.0141825640341518E-3</v>
      </c>
    </row>
    <row r="57" spans="1:34" ht="15" customHeight="1" x14ac:dyDescent="0.25">
      <c r="A57" s="5">
        <v>56</v>
      </c>
      <c r="B57" s="6" t="s">
        <v>73</v>
      </c>
      <c r="C57" s="7">
        <v>1393370</v>
      </c>
      <c r="D57" s="7">
        <v>1456549</v>
      </c>
      <c r="E57" s="7">
        <v>1515571</v>
      </c>
      <c r="F57" s="7">
        <v>1572924</v>
      </c>
      <c r="G57" s="7">
        <v>1646875</v>
      </c>
      <c r="H57" s="7">
        <v>1708846</v>
      </c>
      <c r="I57" s="7">
        <v>1778129</v>
      </c>
      <c r="J57" s="7">
        <v>1838635</v>
      </c>
      <c r="K57" s="7">
        <v>1879093</v>
      </c>
      <c r="L57" s="7">
        <v>1902834</v>
      </c>
      <c r="M57" s="7">
        <v>1951593</v>
      </c>
      <c r="N57" s="7">
        <v>1956909</v>
      </c>
      <c r="O57" s="7">
        <v>1980175</v>
      </c>
      <c r="P57" s="7">
        <v>2004126</v>
      </c>
      <c r="Q57" s="7">
        <v>2036053</v>
      </c>
      <c r="R57" s="7">
        <v>2075751</v>
      </c>
      <c r="S57" s="7">
        <v>2113943</v>
      </c>
      <c r="T57" s="7">
        <v>2152772</v>
      </c>
      <c r="U57" s="7">
        <v>2194265</v>
      </c>
      <c r="V57" s="7">
        <v>2236975</v>
      </c>
      <c r="W57" s="7">
        <v>2275833</v>
      </c>
      <c r="X57" s="7">
        <v>2296793</v>
      </c>
      <c r="Y57" s="7">
        <v>2323145</v>
      </c>
      <c r="Z57" s="7">
        <v>2351008</v>
      </c>
      <c r="AA57" s="7">
        <v>2385746</v>
      </c>
      <c r="AB57" s="7">
        <v>2407226</v>
      </c>
      <c r="AC57" s="8">
        <f t="shared" si="0"/>
        <v>0.72762869876630043</v>
      </c>
      <c r="AD57" s="8">
        <f t="shared" si="1"/>
        <v>2.2110892171832042E-2</v>
      </c>
      <c r="AE57" s="8">
        <f t="shared" si="2"/>
        <v>1.4925492229843407E-2</v>
      </c>
      <c r="AF57" s="8">
        <f t="shared" si="3"/>
        <v>1.1289027119762318E-2</v>
      </c>
      <c r="AG57" s="8">
        <f t="shared" si="4"/>
        <v>1.1921560722113922E-2</v>
      </c>
      <c r="AH57" s="8">
        <f t="shared" si="5"/>
        <v>9.0034731274829752E-3</v>
      </c>
    </row>
    <row r="58" spans="1:34" ht="15" customHeight="1" x14ac:dyDescent="0.25">
      <c r="A58" s="5">
        <v>57</v>
      </c>
      <c r="B58" s="6" t="s">
        <v>68</v>
      </c>
      <c r="C58" s="7">
        <v>111248</v>
      </c>
      <c r="D58" s="7">
        <v>113289</v>
      </c>
      <c r="E58" s="7">
        <v>116390</v>
      </c>
      <c r="F58" s="7">
        <v>119996</v>
      </c>
      <c r="G58" s="7">
        <v>123811</v>
      </c>
      <c r="H58" s="7">
        <v>125862</v>
      </c>
      <c r="I58" s="7">
        <v>128214</v>
      </c>
      <c r="J58" s="7">
        <v>131291</v>
      </c>
      <c r="K58" s="7">
        <v>133470</v>
      </c>
      <c r="L58" s="7">
        <v>135715</v>
      </c>
      <c r="M58" s="7">
        <v>168623</v>
      </c>
      <c r="N58" s="7">
        <v>172117</v>
      </c>
      <c r="O58" s="7">
        <v>174595</v>
      </c>
      <c r="P58" s="7">
        <v>176139</v>
      </c>
      <c r="Q58" s="7">
        <v>177618</v>
      </c>
      <c r="R58" s="7">
        <v>178634</v>
      </c>
      <c r="S58" s="7">
        <v>181043</v>
      </c>
      <c r="T58" s="7">
        <v>183005</v>
      </c>
      <c r="U58" s="7">
        <v>186069</v>
      </c>
      <c r="V58" s="7">
        <v>189038</v>
      </c>
      <c r="W58" s="7">
        <v>192384</v>
      </c>
      <c r="X58" s="7">
        <v>195507</v>
      </c>
      <c r="Y58" s="7">
        <v>198269</v>
      </c>
      <c r="Z58" s="7">
        <v>200730</v>
      </c>
      <c r="AA58" s="7">
        <v>204415</v>
      </c>
      <c r="AB58" s="7">
        <v>208091</v>
      </c>
      <c r="AC58" s="8">
        <f t="shared" si="0"/>
        <v>0.87051452610384006</v>
      </c>
      <c r="AD58" s="8">
        <f t="shared" si="1"/>
        <v>2.5364892196327871E-2</v>
      </c>
      <c r="AE58" s="8">
        <f t="shared" si="2"/>
        <v>1.5380730820188981E-2</v>
      </c>
      <c r="AF58" s="8">
        <f t="shared" si="3"/>
        <v>1.5820257775333024E-2</v>
      </c>
      <c r="AG58" s="8">
        <f t="shared" si="4"/>
        <v>1.6247508116074449E-2</v>
      </c>
      <c r="AH58" s="8">
        <f t="shared" si="5"/>
        <v>1.7983024729105006E-2</v>
      </c>
    </row>
    <row r="59" spans="1:34" ht="15" customHeight="1" x14ac:dyDescent="0.25">
      <c r="A59" s="5">
        <v>58</v>
      </c>
      <c r="B59" s="9" t="s">
        <v>339</v>
      </c>
      <c r="C59" s="10">
        <v>448543</v>
      </c>
      <c r="D59" s="10">
        <v>450807</v>
      </c>
      <c r="E59" s="10">
        <v>453042</v>
      </c>
      <c r="F59" s="10">
        <v>454600</v>
      </c>
      <c r="G59" s="10">
        <v>456759</v>
      </c>
      <c r="H59" s="10">
        <v>456491</v>
      </c>
      <c r="I59" s="10">
        <v>455947</v>
      </c>
      <c r="J59" s="10">
        <v>455516</v>
      </c>
      <c r="K59" s="10">
        <v>454605</v>
      </c>
      <c r="L59" s="10">
        <v>453603</v>
      </c>
      <c r="M59" s="10">
        <v>534716</v>
      </c>
      <c r="N59" s="10">
        <v>535731</v>
      </c>
      <c r="O59" s="10">
        <v>535439</v>
      </c>
      <c r="P59" s="10">
        <v>535836</v>
      </c>
      <c r="Q59" s="10">
        <v>537066</v>
      </c>
      <c r="R59" s="10">
        <v>537609</v>
      </c>
      <c r="S59" s="10">
        <v>540409</v>
      </c>
      <c r="T59" s="10">
        <v>542712</v>
      </c>
      <c r="U59" s="10">
        <v>542079</v>
      </c>
      <c r="V59" s="10">
        <v>542314</v>
      </c>
      <c r="W59" s="10">
        <v>473347</v>
      </c>
      <c r="X59" s="10">
        <v>460039</v>
      </c>
      <c r="Y59" s="10">
        <v>472944</v>
      </c>
      <c r="Z59" s="10">
        <v>475197</v>
      </c>
      <c r="AA59" s="10">
        <v>476759</v>
      </c>
      <c r="AB59" s="10">
        <v>479722</v>
      </c>
      <c r="AC59" s="8">
        <f t="shared" si="0"/>
        <v>6.9511730202009611E-2</v>
      </c>
      <c r="AD59" s="8">
        <f t="shared" si="1"/>
        <v>2.6917048463108717E-3</v>
      </c>
      <c r="AE59" s="8">
        <f t="shared" si="2"/>
        <v>-1.1327827548325398E-2</v>
      </c>
      <c r="AF59" s="8">
        <f t="shared" si="3"/>
        <v>2.6791895715074787E-3</v>
      </c>
      <c r="AG59" s="8">
        <f t="shared" si="4"/>
        <v>4.7545274685336647E-3</v>
      </c>
      <c r="AH59" s="8">
        <f t="shared" si="5"/>
        <v>6.2148800547026902E-3</v>
      </c>
    </row>
    <row r="60" spans="1:34" ht="15" customHeight="1" x14ac:dyDescent="0.25">
      <c r="A60" s="5">
        <v>59</v>
      </c>
      <c r="B60" s="6" t="s">
        <v>72</v>
      </c>
      <c r="C60" s="7">
        <v>156194</v>
      </c>
      <c r="D60" s="7">
        <v>159840</v>
      </c>
      <c r="E60" s="7">
        <v>165177</v>
      </c>
      <c r="F60" s="7">
        <v>171019</v>
      </c>
      <c r="G60" s="7">
        <v>178313</v>
      </c>
      <c r="H60" s="7">
        <v>185940</v>
      </c>
      <c r="I60" s="7">
        <v>192724</v>
      </c>
      <c r="J60" s="7">
        <v>195852</v>
      </c>
      <c r="K60" s="7">
        <v>195601</v>
      </c>
      <c r="L60" s="7">
        <v>194825</v>
      </c>
      <c r="M60" s="7">
        <v>200255</v>
      </c>
      <c r="N60" s="7">
        <v>202479</v>
      </c>
      <c r="O60" s="7">
        <v>202748</v>
      </c>
      <c r="P60" s="7">
        <v>202259</v>
      </c>
      <c r="Q60" s="7">
        <v>202280</v>
      </c>
      <c r="R60" s="7">
        <v>203173</v>
      </c>
      <c r="S60" s="7">
        <v>203855</v>
      </c>
      <c r="T60" s="7">
        <v>205297</v>
      </c>
      <c r="U60" s="7">
        <v>207673</v>
      </c>
      <c r="V60" s="7">
        <v>210821</v>
      </c>
      <c r="W60" s="7">
        <v>214167</v>
      </c>
      <c r="X60" s="7">
        <v>217232</v>
      </c>
      <c r="Y60" s="7">
        <v>220791</v>
      </c>
      <c r="Z60" s="7">
        <v>223586</v>
      </c>
      <c r="AA60" s="7">
        <v>226262</v>
      </c>
      <c r="AB60" s="7">
        <v>228102</v>
      </c>
      <c r="AC60" s="8">
        <f t="shared" si="0"/>
        <v>0.46037619882966058</v>
      </c>
      <c r="AD60" s="8">
        <f t="shared" si="1"/>
        <v>1.5263071767134706E-2</v>
      </c>
      <c r="AE60" s="8">
        <f t="shared" si="2"/>
        <v>1.1640738593562849E-2</v>
      </c>
      <c r="AF60" s="8">
        <f t="shared" si="3"/>
        <v>1.2687170394653169E-2</v>
      </c>
      <c r="AG60" s="8">
        <f t="shared" si="4"/>
        <v>1.0917952092203365E-2</v>
      </c>
      <c r="AH60" s="8">
        <f t="shared" si="5"/>
        <v>8.1321653658148526E-3</v>
      </c>
    </row>
    <row r="61" spans="1:34" ht="15" customHeight="1" x14ac:dyDescent="0.25">
      <c r="A61" s="5">
        <v>60</v>
      </c>
      <c r="B61" s="6" t="s">
        <v>82</v>
      </c>
      <c r="C61" s="7">
        <v>223526</v>
      </c>
      <c r="D61" s="7">
        <v>226726</v>
      </c>
      <c r="E61" s="7">
        <v>230900</v>
      </c>
      <c r="F61" s="7">
        <v>236598</v>
      </c>
      <c r="G61" s="7">
        <v>243004</v>
      </c>
      <c r="H61" s="7">
        <v>249556</v>
      </c>
      <c r="I61" s="7">
        <v>256333</v>
      </c>
      <c r="J61" s="7">
        <v>261279</v>
      </c>
      <c r="K61" s="7">
        <v>264278</v>
      </c>
      <c r="L61" s="7">
        <v>266149</v>
      </c>
      <c r="M61" s="7">
        <v>269937</v>
      </c>
      <c r="N61" s="7">
        <v>272459</v>
      </c>
      <c r="O61" s="7">
        <v>274276</v>
      </c>
      <c r="P61" s="7">
        <v>276145</v>
      </c>
      <c r="Q61" s="7">
        <v>278351</v>
      </c>
      <c r="R61" s="7">
        <v>280193</v>
      </c>
      <c r="S61" s="7">
        <v>283017</v>
      </c>
      <c r="T61" s="7">
        <v>285564</v>
      </c>
      <c r="U61" s="7">
        <v>288689</v>
      </c>
      <c r="V61" s="7">
        <v>291552</v>
      </c>
      <c r="W61" s="7">
        <v>294478</v>
      </c>
      <c r="X61" s="7">
        <v>297935</v>
      </c>
      <c r="Y61" s="7">
        <v>301390</v>
      </c>
      <c r="Z61" s="7">
        <v>305789</v>
      </c>
      <c r="AA61" s="7">
        <v>310936</v>
      </c>
      <c r="AB61" s="7">
        <v>315280</v>
      </c>
      <c r="AC61" s="8">
        <f t="shared" si="0"/>
        <v>0.41048468634521262</v>
      </c>
      <c r="AD61" s="8">
        <f t="shared" si="1"/>
        <v>1.3852403382714318E-2</v>
      </c>
      <c r="AE61" s="8">
        <f t="shared" si="2"/>
        <v>1.1868122000771475E-2</v>
      </c>
      <c r="AF61" s="8">
        <f t="shared" si="3"/>
        <v>1.3744972468226369E-2</v>
      </c>
      <c r="AG61" s="8">
        <f t="shared" si="4"/>
        <v>1.513202228134114E-2</v>
      </c>
      <c r="AH61" s="8">
        <f t="shared" si="5"/>
        <v>1.3970720662773047E-2</v>
      </c>
    </row>
    <row r="62" spans="1:34" ht="15" customHeight="1" x14ac:dyDescent="0.25">
      <c r="A62" s="5">
        <v>61</v>
      </c>
      <c r="B62" s="6" t="s">
        <v>79</v>
      </c>
      <c r="C62" s="7">
        <v>413171</v>
      </c>
      <c r="D62" s="7">
        <v>420362</v>
      </c>
      <c r="E62" s="7">
        <v>427823</v>
      </c>
      <c r="F62" s="7">
        <v>433589</v>
      </c>
      <c r="G62" s="7">
        <v>440052</v>
      </c>
      <c r="H62" s="7">
        <v>444840</v>
      </c>
      <c r="I62" s="7">
        <v>449566</v>
      </c>
      <c r="J62" s="7">
        <v>450333</v>
      </c>
      <c r="K62" s="7">
        <v>453132</v>
      </c>
      <c r="L62" s="7">
        <v>455102</v>
      </c>
      <c r="M62" s="7">
        <v>450993</v>
      </c>
      <c r="N62" s="7">
        <v>455280</v>
      </c>
      <c r="O62" s="7">
        <v>461852</v>
      </c>
      <c r="P62" s="7">
        <v>467413</v>
      </c>
      <c r="Q62" s="7">
        <v>471061</v>
      </c>
      <c r="R62" s="7">
        <v>476106</v>
      </c>
      <c r="S62" s="7">
        <v>482229</v>
      </c>
      <c r="T62" s="7">
        <v>488329</v>
      </c>
      <c r="U62" s="7">
        <v>495468</v>
      </c>
      <c r="V62" s="7">
        <v>504009</v>
      </c>
      <c r="W62" s="7">
        <v>511571</v>
      </c>
      <c r="X62" s="7">
        <v>517649</v>
      </c>
      <c r="Y62" s="7">
        <v>523504</v>
      </c>
      <c r="Z62" s="7">
        <v>532460</v>
      </c>
      <c r="AA62" s="7">
        <v>539843</v>
      </c>
      <c r="AB62" s="7">
        <v>544949</v>
      </c>
      <c r="AC62" s="8">
        <f t="shared" si="0"/>
        <v>0.31894300422827354</v>
      </c>
      <c r="AD62" s="8">
        <f t="shared" si="1"/>
        <v>1.1134761551053973E-2</v>
      </c>
      <c r="AE62" s="8">
        <f t="shared" si="2"/>
        <v>1.3596776102286601E-2</v>
      </c>
      <c r="AF62" s="8">
        <f t="shared" si="3"/>
        <v>1.2721403100787843E-2</v>
      </c>
      <c r="AG62" s="8">
        <f t="shared" si="4"/>
        <v>1.34724603403793E-2</v>
      </c>
      <c r="AH62" s="8">
        <f t="shared" si="5"/>
        <v>9.4583054702941406E-3</v>
      </c>
    </row>
    <row r="63" spans="1:34" ht="15" customHeight="1" x14ac:dyDescent="0.25">
      <c r="A63" s="5">
        <v>62</v>
      </c>
      <c r="B63" s="9" t="s">
        <v>85</v>
      </c>
      <c r="C63" s="10">
        <v>212122</v>
      </c>
      <c r="D63" s="10">
        <v>217937</v>
      </c>
      <c r="E63" s="10">
        <v>223666</v>
      </c>
      <c r="F63" s="10">
        <v>228993</v>
      </c>
      <c r="G63" s="10">
        <v>233529</v>
      </c>
      <c r="H63" s="10">
        <v>237901</v>
      </c>
      <c r="I63" s="10">
        <v>240516</v>
      </c>
      <c r="J63" s="10">
        <v>243083</v>
      </c>
      <c r="K63" s="10">
        <v>244356</v>
      </c>
      <c r="L63" s="10">
        <v>245321</v>
      </c>
      <c r="M63" s="10">
        <v>256765</v>
      </c>
      <c r="N63" s="10">
        <v>259532</v>
      </c>
      <c r="O63" s="10">
        <v>261286</v>
      </c>
      <c r="P63" s="10">
        <v>262625</v>
      </c>
      <c r="Q63" s="10">
        <v>265204</v>
      </c>
      <c r="R63" s="10">
        <v>267322</v>
      </c>
      <c r="S63" s="10">
        <v>268786</v>
      </c>
      <c r="T63" s="10">
        <v>272480</v>
      </c>
      <c r="U63" s="10">
        <v>275602</v>
      </c>
      <c r="V63" s="10">
        <v>279209</v>
      </c>
      <c r="W63" s="10">
        <v>282895</v>
      </c>
      <c r="X63" s="10">
        <v>287854</v>
      </c>
      <c r="Y63" s="10">
        <v>291781</v>
      </c>
      <c r="Z63" s="10">
        <v>294319</v>
      </c>
      <c r="AA63" s="10">
        <v>296807</v>
      </c>
      <c r="AB63" s="10">
        <v>297260</v>
      </c>
      <c r="AC63" s="8">
        <f t="shared" si="0"/>
        <v>0.40136336636463921</v>
      </c>
      <c r="AD63" s="8">
        <f t="shared" si="1"/>
        <v>1.3589330710016556E-2</v>
      </c>
      <c r="AE63" s="8">
        <f t="shared" si="2"/>
        <v>1.0671867703699656E-2</v>
      </c>
      <c r="AF63" s="8">
        <f t="shared" si="3"/>
        <v>9.9555040956287311E-3</v>
      </c>
      <c r="AG63" s="8">
        <f t="shared" si="4"/>
        <v>6.2204859769947607E-3</v>
      </c>
      <c r="AH63" s="8">
        <f t="shared" si="5"/>
        <v>1.526244327121665E-3</v>
      </c>
    </row>
    <row r="64" spans="1:34" ht="15" customHeight="1" x14ac:dyDescent="0.25">
      <c r="A64" s="5">
        <v>63</v>
      </c>
      <c r="B64" s="6" t="s">
        <v>78</v>
      </c>
      <c r="C64" s="7">
        <v>127109</v>
      </c>
      <c r="D64" s="7">
        <v>128821</v>
      </c>
      <c r="E64" s="7">
        <v>131301</v>
      </c>
      <c r="F64" s="7">
        <v>134222</v>
      </c>
      <c r="G64" s="7">
        <v>138382</v>
      </c>
      <c r="H64" s="7">
        <v>143294</v>
      </c>
      <c r="I64" s="7">
        <v>148041</v>
      </c>
      <c r="J64" s="7">
        <v>152090</v>
      </c>
      <c r="K64" s="7">
        <v>155492</v>
      </c>
      <c r="L64" s="7">
        <v>157741</v>
      </c>
      <c r="M64" s="7">
        <v>162937</v>
      </c>
      <c r="N64" s="7">
        <v>164988</v>
      </c>
      <c r="O64" s="7">
        <v>167056</v>
      </c>
      <c r="P64" s="7">
        <v>168691</v>
      </c>
      <c r="Q64" s="7">
        <v>171009</v>
      </c>
      <c r="R64" s="7">
        <v>172578</v>
      </c>
      <c r="S64" s="7">
        <v>173906</v>
      </c>
      <c r="T64" s="7">
        <v>175745</v>
      </c>
      <c r="U64" s="7">
        <v>177806</v>
      </c>
      <c r="V64" s="7">
        <v>180204</v>
      </c>
      <c r="W64" s="7">
        <v>182322</v>
      </c>
      <c r="X64" s="7">
        <v>185132</v>
      </c>
      <c r="Y64" s="7">
        <v>187830</v>
      </c>
      <c r="Z64" s="7">
        <v>190241</v>
      </c>
      <c r="AA64" s="7">
        <v>192876</v>
      </c>
      <c r="AB64" s="7">
        <v>194786</v>
      </c>
      <c r="AC64" s="8">
        <f t="shared" si="0"/>
        <v>0.53243279390129727</v>
      </c>
      <c r="AD64" s="8">
        <f t="shared" si="1"/>
        <v>1.7220859723637183E-2</v>
      </c>
      <c r="AE64" s="8">
        <f t="shared" si="2"/>
        <v>1.2178785915198276E-2</v>
      </c>
      <c r="AF64" s="8">
        <f t="shared" si="3"/>
        <v>1.3313275954684345E-2</v>
      </c>
      <c r="AG64" s="8">
        <f t="shared" si="4"/>
        <v>1.2195169193821576E-2</v>
      </c>
      <c r="AH64" s="8">
        <f t="shared" si="5"/>
        <v>9.9027354362388274E-3</v>
      </c>
    </row>
    <row r="65" spans="1:34" ht="15" customHeight="1" x14ac:dyDescent="0.25">
      <c r="A65" s="5">
        <v>64</v>
      </c>
      <c r="B65" s="9" t="s">
        <v>86</v>
      </c>
      <c r="C65" s="10">
        <v>4281905</v>
      </c>
      <c r="D65" s="10">
        <v>4432950</v>
      </c>
      <c r="E65" s="10">
        <v>4555490</v>
      </c>
      <c r="F65" s="10">
        <v>4673146</v>
      </c>
      <c r="G65" s="10">
        <v>4802300</v>
      </c>
      <c r="H65" s="10">
        <v>4947012</v>
      </c>
      <c r="I65" s="10">
        <v>5119641</v>
      </c>
      <c r="J65" s="10">
        <v>5267527</v>
      </c>
      <c r="K65" s="10">
        <v>5385586</v>
      </c>
      <c r="L65" s="10">
        <v>5475213</v>
      </c>
      <c r="M65" s="10">
        <v>5303070</v>
      </c>
      <c r="N65" s="10">
        <v>5368755</v>
      </c>
      <c r="O65" s="10">
        <v>5448580</v>
      </c>
      <c r="P65" s="10">
        <v>5516494</v>
      </c>
      <c r="Q65" s="10">
        <v>5600951</v>
      </c>
      <c r="R65" s="10">
        <v>5695668</v>
      </c>
      <c r="S65" s="10">
        <v>5800308</v>
      </c>
      <c r="T65" s="10">
        <v>5886546</v>
      </c>
      <c r="U65" s="10">
        <v>5962525</v>
      </c>
      <c r="V65" s="10">
        <v>6039714</v>
      </c>
      <c r="W65" s="10">
        <v>6120770</v>
      </c>
      <c r="X65" s="10">
        <v>6160335</v>
      </c>
      <c r="Y65" s="10">
        <v>6250876</v>
      </c>
      <c r="Z65" s="10">
        <v>6333350</v>
      </c>
      <c r="AA65" s="10">
        <v>6420229</v>
      </c>
      <c r="AB65" s="10">
        <v>6482182</v>
      </c>
      <c r="AC65" s="8">
        <f t="shared" si="0"/>
        <v>0.51385469785060622</v>
      </c>
      <c r="AD65" s="8">
        <f t="shared" si="1"/>
        <v>1.6724684579103588E-2</v>
      </c>
      <c r="AE65" s="8">
        <f t="shared" si="2"/>
        <v>1.3019150289526937E-2</v>
      </c>
      <c r="AF65" s="8">
        <f t="shared" si="3"/>
        <v>1.1539932450862045E-2</v>
      </c>
      <c r="AG65" s="8">
        <f t="shared" si="4"/>
        <v>1.2185501606996274E-2</v>
      </c>
      <c r="AH65" s="8">
        <f t="shared" si="5"/>
        <v>9.6496557988819398E-3</v>
      </c>
    </row>
    <row r="66" spans="1:34" ht="15" customHeight="1" x14ac:dyDescent="0.25">
      <c r="A66" s="5">
        <v>65</v>
      </c>
      <c r="B66" s="6" t="s">
        <v>88</v>
      </c>
      <c r="C66" s="7">
        <v>573398</v>
      </c>
      <c r="D66" s="7">
        <v>588533</v>
      </c>
      <c r="E66" s="7">
        <v>607449</v>
      </c>
      <c r="F66" s="7">
        <v>627164</v>
      </c>
      <c r="G66" s="7">
        <v>646523</v>
      </c>
      <c r="H66" s="7">
        <v>665475</v>
      </c>
      <c r="I66" s="7">
        <v>683719</v>
      </c>
      <c r="J66" s="7">
        <v>701862</v>
      </c>
      <c r="K66" s="7">
        <v>721275</v>
      </c>
      <c r="L66" s="7">
        <v>741152</v>
      </c>
      <c r="M66" s="7">
        <v>779013</v>
      </c>
      <c r="N66" s="7">
        <v>794911</v>
      </c>
      <c r="O66" s="7">
        <v>807220</v>
      </c>
      <c r="P66" s="7">
        <v>817021</v>
      </c>
      <c r="Q66" s="7">
        <v>827724</v>
      </c>
      <c r="R66" s="7">
        <v>837085</v>
      </c>
      <c r="S66" s="7">
        <v>845787</v>
      </c>
      <c r="T66" s="7">
        <v>852451</v>
      </c>
      <c r="U66" s="7">
        <v>858162</v>
      </c>
      <c r="V66" s="7">
        <v>864302</v>
      </c>
      <c r="W66" s="7">
        <v>872753</v>
      </c>
      <c r="X66" s="7">
        <v>879576</v>
      </c>
      <c r="Y66" s="7">
        <v>888619</v>
      </c>
      <c r="Z66" s="7">
        <v>901096</v>
      </c>
      <c r="AA66" s="7">
        <v>913612</v>
      </c>
      <c r="AB66" s="7">
        <v>921549</v>
      </c>
      <c r="AC66" s="8">
        <f t="shared" ref="AC66:AC129" si="6">IF(C66="","",IF(C66=0,"",(AB66-C66)/C66))</f>
        <v>0.60717163296697929</v>
      </c>
      <c r="AD66" s="8">
        <f t="shared" ref="AD66:AD129" si="7">IF(C66="","",IF(C66=0,"",(AB66/C66)^(1/25)-1))</f>
        <v>1.916028208100462E-2</v>
      </c>
      <c r="AE66" s="8">
        <f t="shared" ref="AE66:AE129" si="8">IF(R66="","",IF(R66=0,"",(AB66/R66)^(1/10)-1))</f>
        <v>9.6593867538694589E-3</v>
      </c>
      <c r="AF66" s="8">
        <f t="shared" ref="AF66:AF129" si="9">IF(W66="","",IF(W66=0,"",(AB66/W66)^(1/5)-1))</f>
        <v>1.0940083098855968E-2</v>
      </c>
      <c r="AG66" s="8">
        <f t="shared" ref="AG66:AG129" si="10">IF(Y66="","",IF(Y66=0,"",(AB66/Y66)^(1/3)-1))</f>
        <v>1.2202982030905529E-2</v>
      </c>
      <c r="AH66" s="8">
        <f t="shared" ref="AH66:AH129" si="11">IF(AA66="","",IF(AA66=0,"",(AB66-AA66)/AA66))</f>
        <v>8.6874953481346565E-3</v>
      </c>
    </row>
    <row r="67" spans="1:34" ht="15" customHeight="1" x14ac:dyDescent="0.25">
      <c r="A67" s="5">
        <v>66</v>
      </c>
      <c r="B67" s="9" t="s">
        <v>111</v>
      </c>
      <c r="C67" s="10">
        <v>504044</v>
      </c>
      <c r="D67" s="10">
        <v>511777</v>
      </c>
      <c r="E67" s="10">
        <v>519570</v>
      </c>
      <c r="F67" s="10">
        <v>526419</v>
      </c>
      <c r="G67" s="10">
        <v>533567</v>
      </c>
      <c r="H67" s="10">
        <v>540145</v>
      </c>
      <c r="I67" s="10">
        <v>547093</v>
      </c>
      <c r="J67" s="10">
        <v>554887</v>
      </c>
      <c r="K67" s="10">
        <v>562065</v>
      </c>
      <c r="L67" s="10">
        <v>570025</v>
      </c>
      <c r="M67" s="10">
        <v>606930</v>
      </c>
      <c r="N67" s="10">
        <v>614664</v>
      </c>
      <c r="O67" s="10">
        <v>622418</v>
      </c>
      <c r="P67" s="10">
        <v>630723</v>
      </c>
      <c r="Q67" s="10">
        <v>638431</v>
      </c>
      <c r="R67" s="10">
        <v>646456</v>
      </c>
      <c r="S67" s="10">
        <v>655902</v>
      </c>
      <c r="T67" s="10">
        <v>663783</v>
      </c>
      <c r="U67" s="10">
        <v>669494</v>
      </c>
      <c r="V67" s="10">
        <v>675983</v>
      </c>
      <c r="W67" s="10">
        <v>681904</v>
      </c>
      <c r="X67" s="10">
        <v>681156</v>
      </c>
      <c r="Y67" s="10">
        <v>689975</v>
      </c>
      <c r="Z67" s="10">
        <v>698155</v>
      </c>
      <c r="AA67" s="10">
        <v>705542</v>
      </c>
      <c r="AB67" s="10">
        <v>709685</v>
      </c>
      <c r="AC67" s="8">
        <f t="shared" si="6"/>
        <v>0.4079822396457452</v>
      </c>
      <c r="AD67" s="8">
        <f t="shared" si="7"/>
        <v>1.3780391974230088E-2</v>
      </c>
      <c r="AE67" s="8">
        <f t="shared" si="8"/>
        <v>9.3752824443433802E-3</v>
      </c>
      <c r="AF67" s="8">
        <f t="shared" si="9"/>
        <v>8.0184417098141392E-3</v>
      </c>
      <c r="AG67" s="8">
        <f t="shared" si="10"/>
        <v>9.4328261522711454E-3</v>
      </c>
      <c r="AH67" s="8">
        <f t="shared" si="11"/>
        <v>5.8720813218773654E-3</v>
      </c>
    </row>
    <row r="68" spans="1:34" ht="15" customHeight="1" x14ac:dyDescent="0.25">
      <c r="A68" s="5">
        <v>67</v>
      </c>
      <c r="B68" s="6" t="s">
        <v>93</v>
      </c>
      <c r="C68" s="7">
        <v>649181</v>
      </c>
      <c r="D68" s="7">
        <v>657598</v>
      </c>
      <c r="E68" s="7">
        <v>663454</v>
      </c>
      <c r="F68" s="7">
        <v>673209</v>
      </c>
      <c r="G68" s="7">
        <v>685098</v>
      </c>
      <c r="H68" s="7">
        <v>691990</v>
      </c>
      <c r="I68" s="7">
        <v>705320</v>
      </c>
      <c r="J68" s="7">
        <v>719622</v>
      </c>
      <c r="K68" s="7">
        <v>732558</v>
      </c>
      <c r="L68" s="7">
        <v>744730</v>
      </c>
      <c r="M68" s="7">
        <v>769268</v>
      </c>
      <c r="N68" s="7">
        <v>774282</v>
      </c>
      <c r="O68" s="7">
        <v>779789</v>
      </c>
      <c r="P68" s="7">
        <v>785844</v>
      </c>
      <c r="Q68" s="7">
        <v>792359</v>
      </c>
      <c r="R68" s="7">
        <v>801088</v>
      </c>
      <c r="S68" s="7">
        <v>807629</v>
      </c>
      <c r="T68" s="7">
        <v>813748</v>
      </c>
      <c r="U68" s="7">
        <v>819345</v>
      </c>
      <c r="V68" s="7">
        <v>825063</v>
      </c>
      <c r="W68" s="7">
        <v>210857</v>
      </c>
      <c r="X68" s="7">
        <v>212937</v>
      </c>
      <c r="Y68" s="7">
        <v>214401</v>
      </c>
      <c r="Z68" s="7">
        <v>216584</v>
      </c>
      <c r="AA68" s="7">
        <v>218164</v>
      </c>
      <c r="AB68" s="7">
        <v>219062</v>
      </c>
      <c r="AC68" s="8">
        <f t="shared" si="6"/>
        <v>-0.66255635947447633</v>
      </c>
      <c r="AD68" s="8">
        <f t="shared" si="7"/>
        <v>-4.2523662422969011E-2</v>
      </c>
      <c r="AE68" s="8">
        <f t="shared" si="8"/>
        <v>-0.12160737208724604</v>
      </c>
      <c r="AF68" s="8">
        <f t="shared" si="9"/>
        <v>7.6641435790045787E-3</v>
      </c>
      <c r="AG68" s="8">
        <f t="shared" si="10"/>
        <v>7.1946585518205541E-3</v>
      </c>
      <c r="AH68" s="8">
        <f t="shared" si="11"/>
        <v>4.116169487174786E-3</v>
      </c>
    </row>
    <row r="69" spans="1:34" ht="15" customHeight="1" x14ac:dyDescent="0.25">
      <c r="A69" s="5">
        <v>68</v>
      </c>
      <c r="B69" s="6" t="s">
        <v>124</v>
      </c>
      <c r="C69" s="7">
        <v>181989</v>
      </c>
      <c r="D69" s="7">
        <v>182085</v>
      </c>
      <c r="E69" s="7">
        <v>183736</v>
      </c>
      <c r="F69" s="7">
        <v>186119</v>
      </c>
      <c r="G69" s="7">
        <v>187178</v>
      </c>
      <c r="H69" s="7">
        <v>188888</v>
      </c>
      <c r="I69" s="7">
        <v>191544</v>
      </c>
      <c r="J69" s="7">
        <v>193357</v>
      </c>
      <c r="K69" s="7">
        <v>195783</v>
      </c>
      <c r="L69" s="7">
        <v>197381</v>
      </c>
      <c r="M69" s="7">
        <v>199088</v>
      </c>
      <c r="N69" s="7">
        <v>199951</v>
      </c>
      <c r="O69" s="7">
        <v>201155</v>
      </c>
      <c r="P69" s="7">
        <v>201451</v>
      </c>
      <c r="Q69" s="7">
        <v>201302</v>
      </c>
      <c r="R69" s="7">
        <v>201923</v>
      </c>
      <c r="S69" s="7">
        <v>203406</v>
      </c>
      <c r="T69" s="7">
        <v>204258</v>
      </c>
      <c r="U69" s="7">
        <v>205638</v>
      </c>
      <c r="V69" s="7">
        <v>206570</v>
      </c>
      <c r="W69" s="7">
        <v>207475</v>
      </c>
      <c r="X69" s="7">
        <v>207206</v>
      </c>
      <c r="Y69" s="7">
        <v>210408</v>
      </c>
      <c r="Z69" s="7">
        <v>213324</v>
      </c>
      <c r="AA69" s="7">
        <v>214867</v>
      </c>
      <c r="AB69" s="7">
        <v>216416</v>
      </c>
      <c r="AC69" s="8">
        <f t="shared" si="6"/>
        <v>0.18917077405777272</v>
      </c>
      <c r="AD69" s="8">
        <f t="shared" si="7"/>
        <v>6.954319177672641E-3</v>
      </c>
      <c r="AE69" s="8">
        <f t="shared" si="8"/>
        <v>6.9556836520179299E-3</v>
      </c>
      <c r="AF69" s="8">
        <f t="shared" si="9"/>
        <v>8.4740292099190206E-3</v>
      </c>
      <c r="AG69" s="8">
        <f t="shared" si="10"/>
        <v>9.4288334739796031E-3</v>
      </c>
      <c r="AH69" s="8">
        <f t="shared" si="11"/>
        <v>7.2091107522327764E-3</v>
      </c>
    </row>
    <row r="70" spans="1:34" ht="15" customHeight="1" x14ac:dyDescent="0.25">
      <c r="A70" s="5">
        <v>69</v>
      </c>
      <c r="B70" s="6" t="s">
        <v>87</v>
      </c>
      <c r="C70" s="7">
        <v>1097874</v>
      </c>
      <c r="D70" s="7">
        <v>1107695</v>
      </c>
      <c r="E70" s="7">
        <v>1120187</v>
      </c>
      <c r="F70" s="7">
        <v>1131487</v>
      </c>
      <c r="G70" s="7">
        <v>1140779</v>
      </c>
      <c r="H70" s="7">
        <v>1155093</v>
      </c>
      <c r="I70" s="7">
        <v>1174737</v>
      </c>
      <c r="J70" s="7">
        <v>1191244</v>
      </c>
      <c r="K70" s="7">
        <v>1207519</v>
      </c>
      <c r="L70" s="7">
        <v>1227278</v>
      </c>
      <c r="M70" s="7">
        <v>1257887</v>
      </c>
      <c r="N70" s="7">
        <v>1277602</v>
      </c>
      <c r="O70" s="7">
        <v>1298801</v>
      </c>
      <c r="P70" s="7">
        <v>1321517</v>
      </c>
      <c r="Q70" s="7">
        <v>1337977</v>
      </c>
      <c r="R70" s="7">
        <v>1359300</v>
      </c>
      <c r="S70" s="7">
        <v>1375610</v>
      </c>
      <c r="T70" s="7">
        <v>1384348</v>
      </c>
      <c r="U70" s="7">
        <v>1397239</v>
      </c>
      <c r="V70" s="7">
        <v>1413117</v>
      </c>
      <c r="W70" s="7">
        <v>1430019</v>
      </c>
      <c r="X70" s="7">
        <v>1444349</v>
      </c>
      <c r="Y70" s="7">
        <v>1462720</v>
      </c>
      <c r="Z70" s="7">
        <v>1481123</v>
      </c>
      <c r="AA70" s="7">
        <v>1499068</v>
      </c>
      <c r="AB70" s="7">
        <v>1512813</v>
      </c>
      <c r="AC70" s="8">
        <f t="shared" si="6"/>
        <v>0.37794774263713321</v>
      </c>
      <c r="AD70" s="8">
        <f t="shared" si="7"/>
        <v>1.2906387630589711E-2</v>
      </c>
      <c r="AE70" s="8">
        <f t="shared" si="8"/>
        <v>1.0757547795270828E-2</v>
      </c>
      <c r="AF70" s="8">
        <f t="shared" si="9"/>
        <v>1.1320214296043796E-2</v>
      </c>
      <c r="AG70" s="8">
        <f t="shared" si="10"/>
        <v>1.1287601444573747E-2</v>
      </c>
      <c r="AH70" s="8">
        <f t="shared" si="11"/>
        <v>9.169030357528812E-3</v>
      </c>
    </row>
    <row r="71" spans="1:34" ht="15" customHeight="1" x14ac:dyDescent="0.25">
      <c r="A71" s="5">
        <v>70</v>
      </c>
      <c r="B71" s="9" t="s">
        <v>94</v>
      </c>
      <c r="C71" s="10">
        <v>104307</v>
      </c>
      <c r="D71" s="10">
        <v>105077</v>
      </c>
      <c r="E71" s="10">
        <v>105564</v>
      </c>
      <c r="F71" s="10">
        <v>106056</v>
      </c>
      <c r="G71" s="10">
        <v>106939</v>
      </c>
      <c r="H71" s="10">
        <v>108013</v>
      </c>
      <c r="I71" s="10">
        <v>109584</v>
      </c>
      <c r="J71" s="10">
        <v>111223</v>
      </c>
      <c r="K71" s="10">
        <v>112414</v>
      </c>
      <c r="L71" s="10">
        <v>113358</v>
      </c>
      <c r="M71" s="10">
        <v>115910</v>
      </c>
      <c r="N71" s="10">
        <v>116637</v>
      </c>
      <c r="O71" s="10">
        <v>117797</v>
      </c>
      <c r="P71" s="10">
        <v>118590</v>
      </c>
      <c r="Q71" s="10">
        <v>119695</v>
      </c>
      <c r="R71" s="10">
        <v>120841</v>
      </c>
      <c r="S71" s="10">
        <v>121516</v>
      </c>
      <c r="T71" s="10">
        <v>122645</v>
      </c>
      <c r="U71" s="10">
        <v>124494</v>
      </c>
      <c r="V71" s="10">
        <v>125381</v>
      </c>
      <c r="W71" s="10">
        <v>126390</v>
      </c>
      <c r="X71" s="10">
        <v>127487</v>
      </c>
      <c r="Y71" s="10">
        <v>128566</v>
      </c>
      <c r="Z71" s="10">
        <v>130260</v>
      </c>
      <c r="AA71" s="10">
        <v>132522</v>
      </c>
      <c r="AB71" s="10">
        <v>134057</v>
      </c>
      <c r="AC71" s="8">
        <f t="shared" si="6"/>
        <v>0.28521575733172272</v>
      </c>
      <c r="AD71" s="8">
        <f t="shared" si="7"/>
        <v>1.0087604632533775E-2</v>
      </c>
      <c r="AE71" s="8">
        <f t="shared" si="8"/>
        <v>1.0432993150933711E-2</v>
      </c>
      <c r="AF71" s="8">
        <f t="shared" si="9"/>
        <v>1.184818379220709E-2</v>
      </c>
      <c r="AG71" s="8">
        <f t="shared" si="10"/>
        <v>1.4038524612159708E-2</v>
      </c>
      <c r="AH71" s="8">
        <f t="shared" si="11"/>
        <v>1.158298244819728E-2</v>
      </c>
    </row>
    <row r="72" spans="1:34" ht="15" customHeight="1" x14ac:dyDescent="0.25">
      <c r="A72" s="5">
        <v>71</v>
      </c>
      <c r="B72" s="9" t="s">
        <v>117</v>
      </c>
      <c r="C72" s="10">
        <v>167760</v>
      </c>
      <c r="D72" s="10">
        <v>171250</v>
      </c>
      <c r="E72" s="10">
        <v>174980</v>
      </c>
      <c r="F72" s="10">
        <v>177821</v>
      </c>
      <c r="G72" s="10">
        <v>181715</v>
      </c>
      <c r="H72" s="10">
        <v>185356</v>
      </c>
      <c r="I72" s="10">
        <v>188837</v>
      </c>
      <c r="J72" s="10">
        <v>192843</v>
      </c>
      <c r="K72" s="10">
        <v>196960</v>
      </c>
      <c r="L72" s="10">
        <v>200434</v>
      </c>
      <c r="M72" s="10">
        <v>201457</v>
      </c>
      <c r="N72" s="10">
        <v>203047</v>
      </c>
      <c r="O72" s="10">
        <v>204080</v>
      </c>
      <c r="P72" s="10">
        <v>204952</v>
      </c>
      <c r="Q72" s="10">
        <v>206688</v>
      </c>
      <c r="R72" s="10">
        <v>210024</v>
      </c>
      <c r="S72" s="10">
        <v>214202</v>
      </c>
      <c r="T72" s="10">
        <v>218768</v>
      </c>
      <c r="U72" s="10">
        <v>222084</v>
      </c>
      <c r="V72" s="10">
        <v>225296</v>
      </c>
      <c r="W72" s="10">
        <v>227452</v>
      </c>
      <c r="X72" s="10">
        <v>226760</v>
      </c>
      <c r="Y72" s="10">
        <v>230641</v>
      </c>
      <c r="Z72" s="10">
        <v>232620</v>
      </c>
      <c r="AA72" s="10">
        <v>234601</v>
      </c>
      <c r="AB72" s="10">
        <v>236392</v>
      </c>
      <c r="AC72" s="8">
        <f t="shared" si="6"/>
        <v>0.40910824988078209</v>
      </c>
      <c r="AD72" s="8">
        <f t="shared" si="7"/>
        <v>1.3812809687859584E-2</v>
      </c>
      <c r="AE72" s="8">
        <f t="shared" si="8"/>
        <v>1.1897178480093862E-2</v>
      </c>
      <c r="AF72" s="8">
        <f t="shared" si="9"/>
        <v>7.7402453935044857E-3</v>
      </c>
      <c r="AG72" s="8">
        <f t="shared" si="10"/>
        <v>8.2434768505115219E-3</v>
      </c>
      <c r="AH72" s="8">
        <f t="shared" si="11"/>
        <v>7.6342385582329145E-3</v>
      </c>
    </row>
    <row r="73" spans="1:34" ht="15" customHeight="1" x14ac:dyDescent="0.25">
      <c r="A73" s="5">
        <v>72</v>
      </c>
      <c r="B73" s="9" t="s">
        <v>113</v>
      </c>
      <c r="C73" s="10">
        <v>1619514</v>
      </c>
      <c r="D73" s="10">
        <v>1642112</v>
      </c>
      <c r="E73" s="10">
        <v>1659344</v>
      </c>
      <c r="F73" s="10">
        <v>1678827</v>
      </c>
      <c r="G73" s="10">
        <v>1696238</v>
      </c>
      <c r="H73" s="10">
        <v>1714463</v>
      </c>
      <c r="I73" s="10">
        <v>1737170</v>
      </c>
      <c r="J73" s="10">
        <v>1759348</v>
      </c>
      <c r="K73" s="10">
        <v>1779822</v>
      </c>
      <c r="L73" s="10">
        <v>1801848</v>
      </c>
      <c r="M73" s="10">
        <v>1906466</v>
      </c>
      <c r="N73" s="10">
        <v>1926850</v>
      </c>
      <c r="O73" s="10">
        <v>1948133</v>
      </c>
      <c r="P73" s="10">
        <v>1975418</v>
      </c>
      <c r="Q73" s="10">
        <v>2003406</v>
      </c>
      <c r="R73" s="10">
        <v>2029746</v>
      </c>
      <c r="S73" s="10">
        <v>2054988</v>
      </c>
      <c r="T73" s="10">
        <v>2085784</v>
      </c>
      <c r="U73" s="10">
        <v>2107634</v>
      </c>
      <c r="V73" s="10">
        <v>2127695</v>
      </c>
      <c r="W73" s="10">
        <v>82213</v>
      </c>
      <c r="X73" s="10">
        <v>82699</v>
      </c>
      <c r="Y73" s="10">
        <v>83542</v>
      </c>
      <c r="Z73" s="10">
        <v>84071</v>
      </c>
      <c r="AA73" s="10">
        <v>84942</v>
      </c>
      <c r="AB73" s="10">
        <v>85729</v>
      </c>
      <c r="AC73" s="8">
        <f t="shared" si="6"/>
        <v>-0.9470649836926387</v>
      </c>
      <c r="AD73" s="8">
        <f t="shared" si="7"/>
        <v>-0.1109018183408943</v>
      </c>
      <c r="AE73" s="8">
        <f t="shared" si="8"/>
        <v>-0.27126671513143896</v>
      </c>
      <c r="AF73" s="8">
        <f t="shared" si="9"/>
        <v>8.4107165308962006E-3</v>
      </c>
      <c r="AG73" s="8">
        <f t="shared" si="10"/>
        <v>8.6510924996978655E-3</v>
      </c>
      <c r="AH73" s="8">
        <f t="shared" si="11"/>
        <v>9.2651456287819924E-3</v>
      </c>
    </row>
    <row r="74" spans="1:34" ht="15" customHeight="1" x14ac:dyDescent="0.25">
      <c r="A74" s="5">
        <v>73</v>
      </c>
      <c r="B74" s="6" t="s">
        <v>100</v>
      </c>
      <c r="C74" s="7">
        <v>160108</v>
      </c>
      <c r="D74" s="7">
        <v>158291</v>
      </c>
      <c r="E74" s="7">
        <v>158118</v>
      </c>
      <c r="F74" s="7">
        <v>158053</v>
      </c>
      <c r="G74" s="7">
        <v>158571</v>
      </c>
      <c r="H74" s="7">
        <v>158713</v>
      </c>
      <c r="I74" s="7">
        <v>158704</v>
      </c>
      <c r="J74" s="7">
        <v>159005</v>
      </c>
      <c r="K74" s="7">
        <v>159059</v>
      </c>
      <c r="L74" s="7">
        <v>160070</v>
      </c>
      <c r="M74" s="7">
        <v>165680</v>
      </c>
      <c r="N74" s="7">
        <v>167102</v>
      </c>
      <c r="O74" s="7">
        <v>168296</v>
      </c>
      <c r="P74" s="7">
        <v>168689</v>
      </c>
      <c r="Q74" s="7">
        <v>169942</v>
      </c>
      <c r="R74" s="7">
        <v>171666</v>
      </c>
      <c r="S74" s="7">
        <v>172344</v>
      </c>
      <c r="T74" s="7">
        <v>173029</v>
      </c>
      <c r="U74" s="7">
        <v>174118</v>
      </c>
      <c r="V74" s="7">
        <v>175288</v>
      </c>
      <c r="W74" s="7">
        <v>176899</v>
      </c>
      <c r="X74" s="7">
        <v>177942</v>
      </c>
      <c r="Y74" s="7">
        <v>179949</v>
      </c>
      <c r="Z74" s="7">
        <v>182493</v>
      </c>
      <c r="AA74" s="7">
        <v>183719</v>
      </c>
      <c r="AB74" s="7">
        <v>185429</v>
      </c>
      <c r="AC74" s="8">
        <f t="shared" si="6"/>
        <v>0.15814949908811551</v>
      </c>
      <c r="AD74" s="8">
        <f t="shared" si="7"/>
        <v>5.8902183933600138E-3</v>
      </c>
      <c r="AE74" s="8">
        <f t="shared" si="8"/>
        <v>7.7419481912746058E-3</v>
      </c>
      <c r="AF74" s="8">
        <f t="shared" si="9"/>
        <v>9.4631170491463745E-3</v>
      </c>
      <c r="AG74" s="8">
        <f t="shared" si="10"/>
        <v>1.0049689681955076E-2</v>
      </c>
      <c r="AH74" s="8">
        <f t="shared" si="11"/>
        <v>9.3076927263919355E-3</v>
      </c>
    </row>
    <row r="75" spans="1:34" ht="15" customHeight="1" x14ac:dyDescent="0.25">
      <c r="A75" s="5">
        <v>74</v>
      </c>
      <c r="B75" s="6" t="s">
        <v>27</v>
      </c>
      <c r="C75" s="7">
        <v>113008</v>
      </c>
      <c r="D75" s="7">
        <v>114177</v>
      </c>
      <c r="E75" s="7">
        <v>115235</v>
      </c>
      <c r="F75" s="7">
        <v>115849</v>
      </c>
      <c r="G75" s="7">
        <v>117503</v>
      </c>
      <c r="H75" s="7">
        <v>117975</v>
      </c>
      <c r="I75" s="7">
        <v>119112</v>
      </c>
      <c r="J75" s="7">
        <v>120599</v>
      </c>
      <c r="K75" s="7">
        <v>122697</v>
      </c>
      <c r="L75" s="7">
        <v>124766</v>
      </c>
      <c r="M75" s="7">
        <v>126605</v>
      </c>
      <c r="N75" s="7">
        <v>127321</v>
      </c>
      <c r="O75" s="7">
        <v>129012</v>
      </c>
      <c r="P75" s="7">
        <v>130787</v>
      </c>
      <c r="Q75" s="7">
        <v>132216</v>
      </c>
      <c r="R75" s="7">
        <v>132370</v>
      </c>
      <c r="S75" s="7">
        <v>133474</v>
      </c>
      <c r="T75" s="7">
        <v>135050</v>
      </c>
      <c r="U75" s="7">
        <v>136422</v>
      </c>
      <c r="V75" s="7">
        <v>138230</v>
      </c>
      <c r="W75" s="7">
        <v>147800</v>
      </c>
      <c r="X75" s="7">
        <v>150866</v>
      </c>
      <c r="Y75" s="7">
        <v>153982</v>
      </c>
      <c r="Z75" s="7">
        <v>155898</v>
      </c>
      <c r="AA75" s="7">
        <v>156511</v>
      </c>
      <c r="AB75" s="7">
        <v>156934</v>
      </c>
      <c r="AC75" s="8">
        <f t="shared" si="6"/>
        <v>0.38869814526405211</v>
      </c>
      <c r="AD75" s="8">
        <f t="shared" si="7"/>
        <v>1.3221307556459561E-2</v>
      </c>
      <c r="AE75" s="8">
        <f t="shared" si="8"/>
        <v>1.7168137463128286E-2</v>
      </c>
      <c r="AF75" s="8">
        <f t="shared" si="9"/>
        <v>1.2065270428837982E-2</v>
      </c>
      <c r="AG75" s="8">
        <f t="shared" si="10"/>
        <v>6.3499501009274262E-3</v>
      </c>
      <c r="AH75" s="8">
        <f t="shared" si="11"/>
        <v>2.7026854342506279E-3</v>
      </c>
    </row>
    <row r="76" spans="1:34" ht="15" customHeight="1" x14ac:dyDescent="0.25">
      <c r="A76" s="5">
        <v>75</v>
      </c>
      <c r="B76" s="9" t="s">
        <v>90</v>
      </c>
      <c r="C76" s="10">
        <v>567968</v>
      </c>
      <c r="D76" s="10">
        <v>591000</v>
      </c>
      <c r="E76" s="10">
        <v>608367</v>
      </c>
      <c r="F76" s="10">
        <v>625236</v>
      </c>
      <c r="G76" s="10">
        <v>640964</v>
      </c>
      <c r="H76" s="10">
        <v>654451</v>
      </c>
      <c r="I76" s="10">
        <v>659897</v>
      </c>
      <c r="J76" s="10">
        <v>665246</v>
      </c>
      <c r="K76" s="10">
        <v>668753</v>
      </c>
      <c r="L76" s="10">
        <v>674860</v>
      </c>
      <c r="M76" s="10">
        <v>687419</v>
      </c>
      <c r="N76" s="10">
        <v>695787</v>
      </c>
      <c r="O76" s="10">
        <v>702187</v>
      </c>
      <c r="P76" s="10">
        <v>705793</v>
      </c>
      <c r="Q76" s="10">
        <v>716476</v>
      </c>
      <c r="R76" s="10">
        <v>728317</v>
      </c>
      <c r="S76" s="10">
        <v>740281</v>
      </c>
      <c r="T76" s="10">
        <v>752124</v>
      </c>
      <c r="U76" s="10">
        <v>762646</v>
      </c>
      <c r="V76" s="10">
        <v>772845</v>
      </c>
      <c r="W76" s="10">
        <v>780618</v>
      </c>
      <c r="X76" s="10">
        <v>788040</v>
      </c>
      <c r="Y76" s="10">
        <v>795443</v>
      </c>
      <c r="Z76" s="10">
        <v>806055</v>
      </c>
      <c r="AA76" s="10">
        <v>817149</v>
      </c>
      <c r="AB76" s="10">
        <v>823815</v>
      </c>
      <c r="AC76" s="8">
        <f t="shared" si="6"/>
        <v>0.45046023719646178</v>
      </c>
      <c r="AD76" s="8">
        <f t="shared" si="7"/>
        <v>1.4986423397594262E-2</v>
      </c>
      <c r="AE76" s="8">
        <f t="shared" si="8"/>
        <v>1.2397175435279628E-2</v>
      </c>
      <c r="AF76" s="8">
        <f t="shared" si="9"/>
        <v>1.0830242337799945E-2</v>
      </c>
      <c r="AG76" s="8">
        <f t="shared" si="10"/>
        <v>1.1750770163090785E-2</v>
      </c>
      <c r="AH76" s="8">
        <f t="shared" si="11"/>
        <v>8.1576309828440101E-3</v>
      </c>
    </row>
    <row r="77" spans="1:34" ht="15" customHeight="1" x14ac:dyDescent="0.25">
      <c r="A77" s="5">
        <v>76</v>
      </c>
      <c r="B77" s="9" t="s">
        <v>98</v>
      </c>
      <c r="C77" s="10">
        <v>477213</v>
      </c>
      <c r="D77" s="10">
        <v>482729</v>
      </c>
      <c r="E77" s="10">
        <v>487718</v>
      </c>
      <c r="F77" s="10">
        <v>492354</v>
      </c>
      <c r="G77" s="10">
        <v>497235</v>
      </c>
      <c r="H77" s="10">
        <v>502842</v>
      </c>
      <c r="I77" s="10">
        <v>510542</v>
      </c>
      <c r="J77" s="10">
        <v>515810</v>
      </c>
      <c r="K77" s="10">
        <v>520089</v>
      </c>
      <c r="L77" s="10">
        <v>524303</v>
      </c>
      <c r="M77" s="10">
        <v>529006</v>
      </c>
      <c r="N77" s="10">
        <v>532956</v>
      </c>
      <c r="O77" s="10">
        <v>536877</v>
      </c>
      <c r="P77" s="10">
        <v>540391</v>
      </c>
      <c r="Q77" s="10">
        <v>541827</v>
      </c>
      <c r="R77" s="10">
        <v>544285</v>
      </c>
      <c r="S77" s="10">
        <v>548385</v>
      </c>
      <c r="T77" s="10">
        <v>551828</v>
      </c>
      <c r="U77" s="10">
        <v>555990</v>
      </c>
      <c r="V77" s="10">
        <v>559248</v>
      </c>
      <c r="W77" s="10">
        <v>564631</v>
      </c>
      <c r="X77" s="10">
        <v>568306</v>
      </c>
      <c r="Y77" s="10">
        <v>575681</v>
      </c>
      <c r="Z77" s="10">
        <v>582536</v>
      </c>
      <c r="AA77" s="10">
        <v>589864</v>
      </c>
      <c r="AB77" s="10">
        <v>594530</v>
      </c>
      <c r="AC77" s="8">
        <f t="shared" si="6"/>
        <v>0.24583781246529327</v>
      </c>
      <c r="AD77" s="8">
        <f t="shared" si="7"/>
        <v>8.8310958764341585E-3</v>
      </c>
      <c r="AE77" s="8">
        <f t="shared" si="8"/>
        <v>8.8689148958338571E-3</v>
      </c>
      <c r="AF77" s="8">
        <f t="shared" si="9"/>
        <v>1.0373183677076625E-2</v>
      </c>
      <c r="AG77" s="8">
        <f t="shared" si="10"/>
        <v>1.0797034990582599E-2</v>
      </c>
      <c r="AH77" s="8">
        <f t="shared" si="11"/>
        <v>7.9102979669890012E-3</v>
      </c>
    </row>
    <row r="78" spans="1:34" ht="15" customHeight="1" x14ac:dyDescent="0.25">
      <c r="A78" s="5">
        <v>77</v>
      </c>
      <c r="B78" s="9" t="s">
        <v>84</v>
      </c>
      <c r="C78" s="10">
        <v>192710</v>
      </c>
      <c r="D78" s="10">
        <v>196382</v>
      </c>
      <c r="E78" s="10">
        <v>202549</v>
      </c>
      <c r="F78" s="10">
        <v>208714</v>
      </c>
      <c r="G78" s="10">
        <v>213478</v>
      </c>
      <c r="H78" s="10">
        <v>218631</v>
      </c>
      <c r="I78" s="10">
        <v>223720</v>
      </c>
      <c r="J78" s="10">
        <v>228962</v>
      </c>
      <c r="K78" s="10">
        <v>237206</v>
      </c>
      <c r="L78" s="10">
        <v>245649</v>
      </c>
      <c r="M78" s="10">
        <v>255565</v>
      </c>
      <c r="N78" s="10">
        <v>263606</v>
      </c>
      <c r="O78" s="10">
        <v>268288</v>
      </c>
      <c r="P78" s="10">
        <v>271088</v>
      </c>
      <c r="Q78" s="10">
        <v>274549</v>
      </c>
      <c r="R78" s="10">
        <v>279425</v>
      </c>
      <c r="S78" s="10">
        <v>284254</v>
      </c>
      <c r="T78" s="10">
        <v>290669</v>
      </c>
      <c r="U78" s="10">
        <v>295849</v>
      </c>
      <c r="V78" s="10">
        <v>300432</v>
      </c>
      <c r="W78" s="10">
        <v>304545</v>
      </c>
      <c r="X78" s="10">
        <v>308708</v>
      </c>
      <c r="Y78" s="10">
        <v>311263</v>
      </c>
      <c r="Z78" s="10">
        <v>315388</v>
      </c>
      <c r="AA78" s="10">
        <v>320317</v>
      </c>
      <c r="AB78" s="10">
        <v>324334</v>
      </c>
      <c r="AC78" s="8">
        <f t="shared" si="6"/>
        <v>0.68301593067303201</v>
      </c>
      <c r="AD78" s="8">
        <f t="shared" si="7"/>
        <v>2.1041816983013995E-2</v>
      </c>
      <c r="AE78" s="8">
        <f t="shared" si="8"/>
        <v>1.5015611206266266E-2</v>
      </c>
      <c r="AF78" s="8">
        <f t="shared" si="9"/>
        <v>1.2670598252290777E-2</v>
      </c>
      <c r="AG78" s="8">
        <f t="shared" si="10"/>
        <v>1.3806317301800375E-2</v>
      </c>
      <c r="AH78" s="8">
        <f t="shared" si="11"/>
        <v>1.2540701867212792E-2</v>
      </c>
    </row>
    <row r="79" spans="1:34" ht="15" customHeight="1" x14ac:dyDescent="0.25">
      <c r="A79" s="5">
        <v>78</v>
      </c>
      <c r="B79" s="6" t="s">
        <v>95</v>
      </c>
      <c r="C79" s="7">
        <v>174973</v>
      </c>
      <c r="D79" s="7">
        <v>176460</v>
      </c>
      <c r="E79" s="7">
        <v>178473</v>
      </c>
      <c r="F79" s="7">
        <v>182147</v>
      </c>
      <c r="G79" s="7">
        <v>184935</v>
      </c>
      <c r="H79" s="7">
        <v>189265</v>
      </c>
      <c r="I79" s="7">
        <v>193779</v>
      </c>
      <c r="J79" s="7">
        <v>198205</v>
      </c>
      <c r="K79" s="7">
        <v>201428</v>
      </c>
      <c r="L79" s="7">
        <v>206419</v>
      </c>
      <c r="M79" s="7">
        <v>210064</v>
      </c>
      <c r="N79" s="7">
        <v>212963</v>
      </c>
      <c r="O79" s="7">
        <v>214163</v>
      </c>
      <c r="P79" s="7">
        <v>213868</v>
      </c>
      <c r="Q79" s="7">
        <v>213393</v>
      </c>
      <c r="R79" s="7">
        <v>213355</v>
      </c>
      <c r="S79" s="7">
        <v>213862</v>
      </c>
      <c r="T79" s="7">
        <v>215288</v>
      </c>
      <c r="U79" s="7">
        <v>216411</v>
      </c>
      <c r="V79" s="7">
        <v>217678</v>
      </c>
      <c r="W79" s="7">
        <v>220059</v>
      </c>
      <c r="X79" s="7">
        <v>221734</v>
      </c>
      <c r="Y79" s="7">
        <v>223385</v>
      </c>
      <c r="Z79" s="7">
        <v>225966</v>
      </c>
      <c r="AA79" s="7">
        <v>228104</v>
      </c>
      <c r="AB79" s="7">
        <v>229091</v>
      </c>
      <c r="AC79" s="8">
        <f t="shared" si="6"/>
        <v>0.30929343384407881</v>
      </c>
      <c r="AD79" s="8">
        <f t="shared" si="7"/>
        <v>1.0837813317272404E-2</v>
      </c>
      <c r="AE79" s="8">
        <f t="shared" si="8"/>
        <v>7.1415661693674526E-3</v>
      </c>
      <c r="AF79" s="8">
        <f t="shared" si="9"/>
        <v>8.0771681902567227E-3</v>
      </c>
      <c r="AG79" s="8">
        <f t="shared" si="10"/>
        <v>8.4429638956471376E-3</v>
      </c>
      <c r="AH79" s="8">
        <f t="shared" si="11"/>
        <v>4.3269736611370249E-3</v>
      </c>
    </row>
    <row r="80" spans="1:34" ht="15" customHeight="1" x14ac:dyDescent="0.25">
      <c r="A80" s="5">
        <v>79</v>
      </c>
      <c r="B80" s="6" t="s">
        <v>108</v>
      </c>
      <c r="C80" s="7">
        <v>423413</v>
      </c>
      <c r="D80" s="7">
        <v>429861</v>
      </c>
      <c r="E80" s="7">
        <v>435380</v>
      </c>
      <c r="F80" s="7">
        <v>439368</v>
      </c>
      <c r="G80" s="7">
        <v>445001</v>
      </c>
      <c r="H80" s="7">
        <v>452906</v>
      </c>
      <c r="I80" s="7">
        <v>463033</v>
      </c>
      <c r="J80" s="7">
        <v>471997</v>
      </c>
      <c r="K80" s="7">
        <v>480063</v>
      </c>
      <c r="L80" s="7">
        <v>484921</v>
      </c>
      <c r="M80" s="7">
        <v>641155</v>
      </c>
      <c r="N80" s="7">
        <v>643874</v>
      </c>
      <c r="O80" s="7">
        <v>646116</v>
      </c>
      <c r="P80" s="7">
        <v>648958</v>
      </c>
      <c r="Q80" s="7">
        <v>652015</v>
      </c>
      <c r="R80" s="7">
        <v>654759</v>
      </c>
      <c r="S80" s="7">
        <v>659348</v>
      </c>
      <c r="T80" s="7">
        <v>664608</v>
      </c>
      <c r="U80" s="7">
        <v>668623</v>
      </c>
      <c r="V80" s="7">
        <v>673257</v>
      </c>
      <c r="W80" s="7">
        <v>676371</v>
      </c>
      <c r="X80" s="7">
        <v>681982</v>
      </c>
      <c r="Y80" s="7">
        <v>688548</v>
      </c>
      <c r="Z80" s="7">
        <v>696653</v>
      </c>
      <c r="AA80" s="7">
        <v>705337</v>
      </c>
      <c r="AB80" s="7">
        <v>712206</v>
      </c>
      <c r="AC80" s="8">
        <f t="shared" si="6"/>
        <v>0.68205983283460825</v>
      </c>
      <c r="AD80" s="8">
        <f t="shared" si="7"/>
        <v>2.1018609070337479E-2</v>
      </c>
      <c r="AE80" s="8">
        <f t="shared" si="8"/>
        <v>8.4454600086596443E-3</v>
      </c>
      <c r="AF80" s="8">
        <f t="shared" si="9"/>
        <v>1.0378578346877498E-2</v>
      </c>
      <c r="AG80" s="8">
        <f t="shared" si="10"/>
        <v>1.1324361538175509E-2</v>
      </c>
      <c r="AH80" s="8">
        <f t="shared" si="11"/>
        <v>9.7386072189605821E-3</v>
      </c>
    </row>
    <row r="81" spans="1:34" ht="15" customHeight="1" x14ac:dyDescent="0.25">
      <c r="A81" s="5">
        <v>80</v>
      </c>
      <c r="B81" s="6" t="s">
        <v>106</v>
      </c>
      <c r="C81" s="7">
        <v>500235</v>
      </c>
      <c r="D81" s="7">
        <v>502964</v>
      </c>
      <c r="E81" s="7">
        <v>506413</v>
      </c>
      <c r="F81" s="7">
        <v>509465</v>
      </c>
      <c r="G81" s="7">
        <v>514331</v>
      </c>
      <c r="H81" s="7">
        <v>517352</v>
      </c>
      <c r="I81" s="7">
        <v>523038</v>
      </c>
      <c r="J81" s="7">
        <v>529045</v>
      </c>
      <c r="K81" s="7">
        <v>534612</v>
      </c>
      <c r="L81" s="7">
        <v>539154</v>
      </c>
      <c r="M81" s="7">
        <v>566644</v>
      </c>
      <c r="N81" s="7">
        <v>570637</v>
      </c>
      <c r="O81" s="7">
        <v>575814</v>
      </c>
      <c r="P81" s="7">
        <v>579247</v>
      </c>
      <c r="Q81" s="7">
        <v>582315</v>
      </c>
      <c r="R81" s="7">
        <v>588664</v>
      </c>
      <c r="S81" s="7">
        <v>594059</v>
      </c>
      <c r="T81" s="7">
        <v>599053</v>
      </c>
      <c r="U81" s="7">
        <v>603029</v>
      </c>
      <c r="V81" s="7">
        <v>607706</v>
      </c>
      <c r="W81" s="7">
        <v>612228</v>
      </c>
      <c r="X81" s="7">
        <v>616227</v>
      </c>
      <c r="Y81" s="7">
        <v>624073</v>
      </c>
      <c r="Z81" s="7">
        <v>629988</v>
      </c>
      <c r="AA81" s="7">
        <v>635550</v>
      </c>
      <c r="AB81" s="7">
        <v>641231</v>
      </c>
      <c r="AC81" s="8">
        <f t="shared" si="6"/>
        <v>0.28185952602276931</v>
      </c>
      <c r="AD81" s="8">
        <f t="shared" si="7"/>
        <v>9.9819618471266303E-3</v>
      </c>
      <c r="AE81" s="8">
        <f t="shared" si="8"/>
        <v>8.5901054139738697E-3</v>
      </c>
      <c r="AF81" s="8">
        <f t="shared" si="9"/>
        <v>9.2999794002317504E-3</v>
      </c>
      <c r="AG81" s="8">
        <f t="shared" si="10"/>
        <v>9.0817974280166247E-3</v>
      </c>
      <c r="AH81" s="8">
        <f t="shared" si="11"/>
        <v>8.9387144992526153E-3</v>
      </c>
    </row>
    <row r="82" spans="1:34" ht="15" customHeight="1" x14ac:dyDescent="0.25">
      <c r="A82" s="5">
        <v>81</v>
      </c>
      <c r="B82" s="9" t="s">
        <v>101</v>
      </c>
      <c r="C82" s="10">
        <v>861369</v>
      </c>
      <c r="D82" s="10">
        <v>867707</v>
      </c>
      <c r="E82" s="10">
        <v>874815</v>
      </c>
      <c r="F82" s="10">
        <v>876919</v>
      </c>
      <c r="G82" s="10">
        <v>877172</v>
      </c>
      <c r="H82" s="10">
        <v>881652</v>
      </c>
      <c r="I82" s="10">
        <v>892635</v>
      </c>
      <c r="J82" s="10">
        <v>905678</v>
      </c>
      <c r="K82" s="10">
        <v>916037</v>
      </c>
      <c r="L82" s="10">
        <v>929015</v>
      </c>
      <c r="M82" s="10">
        <v>940122</v>
      </c>
      <c r="N82" s="10">
        <v>947151</v>
      </c>
      <c r="O82" s="10">
        <v>955002</v>
      </c>
      <c r="P82" s="10">
        <v>965540</v>
      </c>
      <c r="Q82" s="10">
        <v>974140</v>
      </c>
      <c r="R82" s="10">
        <v>986737</v>
      </c>
      <c r="S82" s="10">
        <v>995533</v>
      </c>
      <c r="T82" s="10">
        <v>999220</v>
      </c>
      <c r="U82" s="10">
        <v>1002490</v>
      </c>
      <c r="V82" s="10">
        <v>1008830</v>
      </c>
      <c r="W82" s="10">
        <v>1017349</v>
      </c>
      <c r="X82" s="10">
        <v>1026070</v>
      </c>
      <c r="Y82" s="10">
        <v>1036172</v>
      </c>
      <c r="Z82" s="10">
        <v>1048254</v>
      </c>
      <c r="AA82" s="10">
        <v>1061080</v>
      </c>
      <c r="AB82" s="10">
        <v>1069273</v>
      </c>
      <c r="AC82" s="8">
        <f t="shared" si="6"/>
        <v>0.24136461841556869</v>
      </c>
      <c r="AD82" s="8">
        <f t="shared" si="7"/>
        <v>8.6859568257788844E-3</v>
      </c>
      <c r="AE82" s="8">
        <f t="shared" si="8"/>
        <v>8.0654234292698579E-3</v>
      </c>
      <c r="AF82" s="8">
        <f t="shared" si="9"/>
        <v>1.0005474145908577E-2</v>
      </c>
      <c r="AG82" s="8">
        <f t="shared" si="10"/>
        <v>1.0537069690279788E-2</v>
      </c>
      <c r="AH82" s="8">
        <f t="shared" si="11"/>
        <v>7.7213782184189696E-3</v>
      </c>
    </row>
    <row r="83" spans="1:34" ht="15" customHeight="1" x14ac:dyDescent="0.25">
      <c r="A83" s="5">
        <v>82</v>
      </c>
      <c r="B83" s="6" t="s">
        <v>22</v>
      </c>
      <c r="C83" s="7">
        <v>250130</v>
      </c>
      <c r="D83" s="7">
        <v>253407</v>
      </c>
      <c r="E83" s="7">
        <v>255764</v>
      </c>
      <c r="F83" s="7">
        <v>259146</v>
      </c>
      <c r="G83" s="7">
        <v>261093</v>
      </c>
      <c r="H83" s="7">
        <v>262771</v>
      </c>
      <c r="I83" s="7">
        <v>266327</v>
      </c>
      <c r="J83" s="7">
        <v>269144</v>
      </c>
      <c r="K83" s="7">
        <v>271582</v>
      </c>
      <c r="L83" s="7">
        <v>276659</v>
      </c>
      <c r="M83" s="7">
        <v>292163</v>
      </c>
      <c r="N83" s="7">
        <v>294863</v>
      </c>
      <c r="O83" s="7">
        <v>296922</v>
      </c>
      <c r="P83" s="7">
        <v>299898</v>
      </c>
      <c r="Q83" s="7">
        <v>304388</v>
      </c>
      <c r="R83" s="7">
        <v>307917</v>
      </c>
      <c r="S83" s="7">
        <v>311320</v>
      </c>
      <c r="T83" s="7">
        <v>314252</v>
      </c>
      <c r="U83" s="7">
        <v>316128</v>
      </c>
      <c r="V83" s="7">
        <v>318770</v>
      </c>
      <c r="W83" s="7">
        <v>352143</v>
      </c>
      <c r="X83" s="7">
        <v>355315</v>
      </c>
      <c r="Y83" s="7">
        <v>356941</v>
      </c>
      <c r="Z83" s="7">
        <v>360619</v>
      </c>
      <c r="AA83" s="7">
        <v>364664</v>
      </c>
      <c r="AB83" s="7">
        <v>368431</v>
      </c>
      <c r="AC83" s="8">
        <f t="shared" si="6"/>
        <v>0.47295806180785993</v>
      </c>
      <c r="AD83" s="8">
        <f t="shared" si="7"/>
        <v>1.5611512686985796E-2</v>
      </c>
      <c r="AE83" s="8">
        <f t="shared" si="8"/>
        <v>1.8104248647950572E-2</v>
      </c>
      <c r="AF83" s="8">
        <f t="shared" si="9"/>
        <v>9.0842345429253957E-3</v>
      </c>
      <c r="AG83" s="8">
        <f t="shared" si="10"/>
        <v>1.0616946174017095E-2</v>
      </c>
      <c r="AH83" s="8">
        <f t="shared" si="11"/>
        <v>1.033005725818836E-2</v>
      </c>
    </row>
    <row r="84" spans="1:34" ht="15" customHeight="1" x14ac:dyDescent="0.25">
      <c r="A84" s="5">
        <v>83</v>
      </c>
      <c r="B84" s="6" t="s">
        <v>103</v>
      </c>
      <c r="C84" s="7">
        <v>1100196</v>
      </c>
      <c r="D84" s="7">
        <v>1111363</v>
      </c>
      <c r="E84" s="7">
        <v>1125329</v>
      </c>
      <c r="F84" s="7">
        <v>1139312</v>
      </c>
      <c r="G84" s="7">
        <v>1155330</v>
      </c>
      <c r="H84" s="7">
        <v>1174017</v>
      </c>
      <c r="I84" s="7">
        <v>1195634</v>
      </c>
      <c r="J84" s="7">
        <v>1212476</v>
      </c>
      <c r="K84" s="7">
        <v>1227115</v>
      </c>
      <c r="L84" s="7">
        <v>1238187</v>
      </c>
      <c r="M84" s="7">
        <v>1188735</v>
      </c>
      <c r="N84" s="7">
        <v>1198898</v>
      </c>
      <c r="O84" s="7">
        <v>1214218</v>
      </c>
      <c r="P84" s="7">
        <v>1227139</v>
      </c>
      <c r="Q84" s="7">
        <v>1240945</v>
      </c>
      <c r="R84" s="7">
        <v>1254013</v>
      </c>
      <c r="S84" s="7">
        <v>1267408</v>
      </c>
      <c r="T84" s="7">
        <v>1279887</v>
      </c>
      <c r="U84" s="7">
        <v>1292860</v>
      </c>
      <c r="V84" s="7">
        <v>1305584</v>
      </c>
      <c r="W84" s="7">
        <v>1316683</v>
      </c>
      <c r="X84" s="7">
        <v>1326763</v>
      </c>
      <c r="Y84" s="7">
        <v>1340131</v>
      </c>
      <c r="Z84" s="7">
        <v>1354817</v>
      </c>
      <c r="AA84" s="7">
        <v>1374727</v>
      </c>
      <c r="AB84" s="7">
        <v>1389338</v>
      </c>
      <c r="AC84" s="8">
        <f t="shared" si="6"/>
        <v>0.26280953575544719</v>
      </c>
      <c r="AD84" s="8">
        <f t="shared" si="7"/>
        <v>9.3772546729431472E-3</v>
      </c>
      <c r="AE84" s="8">
        <f t="shared" si="8"/>
        <v>1.0300545683768592E-2</v>
      </c>
      <c r="AF84" s="8">
        <f t="shared" si="9"/>
        <v>1.0800241947477973E-2</v>
      </c>
      <c r="AG84" s="8">
        <f t="shared" si="10"/>
        <v>1.2092531973007636E-2</v>
      </c>
      <c r="AH84" s="8">
        <f t="shared" si="11"/>
        <v>1.0628292017251425E-2</v>
      </c>
    </row>
    <row r="85" spans="1:34" ht="15" customHeight="1" x14ac:dyDescent="0.25">
      <c r="A85" s="5">
        <v>84</v>
      </c>
      <c r="B85" s="9" t="s">
        <v>102</v>
      </c>
      <c r="C85" s="10">
        <v>253152</v>
      </c>
      <c r="D85" s="10">
        <v>260746</v>
      </c>
      <c r="E85" s="10">
        <v>265659</v>
      </c>
      <c r="F85" s="10">
        <v>268671</v>
      </c>
      <c r="G85" s="10">
        <v>271830</v>
      </c>
      <c r="H85" s="10">
        <v>275477</v>
      </c>
      <c r="I85" s="10">
        <v>281215</v>
      </c>
      <c r="J85" s="10">
        <v>286927</v>
      </c>
      <c r="K85" s="10">
        <v>292889</v>
      </c>
      <c r="L85" s="10">
        <v>298382</v>
      </c>
      <c r="M85" s="10">
        <v>300435</v>
      </c>
      <c r="N85" s="10">
        <v>305229</v>
      </c>
      <c r="O85" s="10">
        <v>310820</v>
      </c>
      <c r="P85" s="10">
        <v>316190</v>
      </c>
      <c r="Q85" s="10">
        <v>323963</v>
      </c>
      <c r="R85" s="10">
        <v>333256</v>
      </c>
      <c r="S85" s="10">
        <v>338940</v>
      </c>
      <c r="T85" s="10">
        <v>343982</v>
      </c>
      <c r="U85" s="10">
        <v>350445</v>
      </c>
      <c r="V85" s="10">
        <v>356569</v>
      </c>
      <c r="W85" s="10">
        <v>359942</v>
      </c>
      <c r="X85" s="10">
        <v>362865</v>
      </c>
      <c r="Y85" s="10">
        <v>367972</v>
      </c>
      <c r="Z85" s="10">
        <v>371192</v>
      </c>
      <c r="AA85" s="10">
        <v>374200</v>
      </c>
      <c r="AB85" s="10">
        <v>377292</v>
      </c>
      <c r="AC85" s="8">
        <f t="shared" si="6"/>
        <v>0.49037732271520668</v>
      </c>
      <c r="AD85" s="8">
        <f t="shared" si="7"/>
        <v>1.6089232928096386E-2</v>
      </c>
      <c r="AE85" s="8">
        <f t="shared" si="8"/>
        <v>1.2488180151639661E-2</v>
      </c>
      <c r="AF85" s="8">
        <f t="shared" si="9"/>
        <v>9.4597666232205668E-3</v>
      </c>
      <c r="AG85" s="8">
        <f t="shared" si="10"/>
        <v>8.3723790069754056E-3</v>
      </c>
      <c r="AH85" s="8">
        <f t="shared" si="11"/>
        <v>8.2629609834313205E-3</v>
      </c>
    </row>
    <row r="86" spans="1:34" ht="15" customHeight="1" x14ac:dyDescent="0.25">
      <c r="A86" s="5">
        <v>85</v>
      </c>
      <c r="B86" s="9" t="s">
        <v>138</v>
      </c>
      <c r="C86" s="10">
        <v>409656</v>
      </c>
      <c r="D86" s="10">
        <v>415000</v>
      </c>
      <c r="E86" s="10">
        <v>419455</v>
      </c>
      <c r="F86" s="10">
        <v>426187</v>
      </c>
      <c r="G86" s="10">
        <v>432055</v>
      </c>
      <c r="H86" s="10">
        <v>439164</v>
      </c>
      <c r="I86" s="10">
        <v>448413</v>
      </c>
      <c r="J86" s="10">
        <v>455492</v>
      </c>
      <c r="K86" s="10">
        <v>464042</v>
      </c>
      <c r="L86" s="10">
        <v>470849</v>
      </c>
      <c r="M86" s="10">
        <v>473347</v>
      </c>
      <c r="N86" s="10">
        <v>478608</v>
      </c>
      <c r="O86" s="10">
        <v>484651</v>
      </c>
      <c r="P86" s="10">
        <v>490056</v>
      </c>
      <c r="Q86" s="10">
        <v>494029</v>
      </c>
      <c r="R86" s="10">
        <v>500115</v>
      </c>
      <c r="S86" s="10">
        <v>504058</v>
      </c>
      <c r="T86" s="10">
        <v>509747</v>
      </c>
      <c r="U86" s="10">
        <v>512534</v>
      </c>
      <c r="V86" s="10">
        <v>514782</v>
      </c>
      <c r="W86" s="10">
        <v>517431</v>
      </c>
      <c r="X86" s="10">
        <v>516769</v>
      </c>
      <c r="Y86" s="10">
        <v>519473</v>
      </c>
      <c r="Z86" s="10">
        <v>524584</v>
      </c>
      <c r="AA86" s="10">
        <v>530816</v>
      </c>
      <c r="AB86" s="10">
        <v>535174</v>
      </c>
      <c r="AC86" s="8">
        <f t="shared" si="6"/>
        <v>0.30639853926221022</v>
      </c>
      <c r="AD86" s="8">
        <f t="shared" si="7"/>
        <v>1.0748318358612785E-2</v>
      </c>
      <c r="AE86" s="8">
        <f t="shared" si="8"/>
        <v>6.7983904197952416E-3</v>
      </c>
      <c r="AF86" s="8">
        <f t="shared" si="9"/>
        <v>6.7659351665074752E-3</v>
      </c>
      <c r="AG86" s="8">
        <f t="shared" si="10"/>
        <v>9.9751202919093895E-3</v>
      </c>
      <c r="AH86" s="8">
        <f t="shared" si="11"/>
        <v>8.2100012056908617E-3</v>
      </c>
    </row>
    <row r="87" spans="1:34" ht="15" customHeight="1" x14ac:dyDescent="0.25">
      <c r="A87" s="5">
        <v>86</v>
      </c>
      <c r="B87" s="6" t="s">
        <v>312</v>
      </c>
      <c r="C87" s="7">
        <v>444874</v>
      </c>
      <c r="D87" s="7">
        <v>452750</v>
      </c>
      <c r="E87" s="7">
        <v>461783</v>
      </c>
      <c r="F87" s="7">
        <v>471114</v>
      </c>
      <c r="G87" s="7">
        <v>480882</v>
      </c>
      <c r="H87" s="7">
        <v>491114</v>
      </c>
      <c r="I87" s="7">
        <v>503264</v>
      </c>
      <c r="J87" s="7">
        <v>517370</v>
      </c>
      <c r="K87" s="7">
        <v>530998</v>
      </c>
      <c r="L87" s="7">
        <v>541569</v>
      </c>
      <c r="M87" s="7">
        <v>599888</v>
      </c>
      <c r="N87" s="7">
        <v>606316</v>
      </c>
      <c r="O87" s="7">
        <v>613504</v>
      </c>
      <c r="P87" s="7">
        <v>623123</v>
      </c>
      <c r="Q87" s="7">
        <v>633253</v>
      </c>
      <c r="R87" s="7">
        <v>643407</v>
      </c>
      <c r="S87" s="7">
        <v>656094</v>
      </c>
      <c r="T87" s="7">
        <v>668021</v>
      </c>
      <c r="U87" s="7">
        <v>677771</v>
      </c>
      <c r="V87" s="7">
        <v>687971</v>
      </c>
      <c r="W87" s="7">
        <v>639140</v>
      </c>
      <c r="X87" s="7">
        <v>646856</v>
      </c>
      <c r="Y87" s="7">
        <v>653184</v>
      </c>
      <c r="Z87" s="7">
        <v>660366</v>
      </c>
      <c r="AA87" s="7">
        <v>667789</v>
      </c>
      <c r="AB87" s="7">
        <v>672784</v>
      </c>
      <c r="AC87" s="8">
        <f t="shared" si="6"/>
        <v>0.51230235976928296</v>
      </c>
      <c r="AD87" s="8">
        <f t="shared" si="7"/>
        <v>1.6682961213927872E-2</v>
      </c>
      <c r="AE87" s="8">
        <f t="shared" si="8"/>
        <v>4.4746648192246496E-3</v>
      </c>
      <c r="AF87" s="8">
        <f t="shared" si="9"/>
        <v>1.0312976819715658E-2</v>
      </c>
      <c r="AG87" s="8">
        <f t="shared" si="10"/>
        <v>9.903875670553175E-3</v>
      </c>
      <c r="AH87" s="8">
        <f t="shared" si="11"/>
        <v>7.4799075755964837E-3</v>
      </c>
    </row>
    <row r="88" spans="1:34" ht="15" customHeight="1" x14ac:dyDescent="0.25">
      <c r="A88" s="5">
        <v>87</v>
      </c>
      <c r="B88" s="6" t="s">
        <v>104</v>
      </c>
      <c r="C88" s="7">
        <v>94840</v>
      </c>
      <c r="D88" s="7">
        <v>95165</v>
      </c>
      <c r="E88" s="7">
        <v>96084</v>
      </c>
      <c r="F88" s="7">
        <v>96846</v>
      </c>
      <c r="G88" s="7">
        <v>97734</v>
      </c>
      <c r="H88" s="7">
        <v>99371</v>
      </c>
      <c r="I88" s="7">
        <v>101186</v>
      </c>
      <c r="J88" s="7">
        <v>103023</v>
      </c>
      <c r="K88" s="7">
        <v>104629</v>
      </c>
      <c r="L88" s="7">
        <v>106286</v>
      </c>
      <c r="M88" s="7">
        <v>111220</v>
      </c>
      <c r="N88" s="7">
        <v>113391</v>
      </c>
      <c r="O88" s="7">
        <v>116635</v>
      </c>
      <c r="P88" s="7">
        <v>120614</v>
      </c>
      <c r="Q88" s="7">
        <v>123946</v>
      </c>
      <c r="R88" s="7">
        <v>127540</v>
      </c>
      <c r="S88" s="7">
        <v>129834</v>
      </c>
      <c r="T88" s="7">
        <v>131171</v>
      </c>
      <c r="U88" s="7">
        <v>131848</v>
      </c>
      <c r="V88" s="7">
        <v>132799</v>
      </c>
      <c r="W88" s="7">
        <v>133783</v>
      </c>
      <c r="X88" s="7">
        <v>134833</v>
      </c>
      <c r="Y88" s="7">
        <v>135902</v>
      </c>
      <c r="Z88" s="7">
        <v>137062</v>
      </c>
      <c r="AA88" s="7">
        <v>138592</v>
      </c>
      <c r="AB88" s="7">
        <v>139750</v>
      </c>
      <c r="AC88" s="8">
        <f t="shared" si="6"/>
        <v>0.47353437368199069</v>
      </c>
      <c r="AD88" s="8">
        <f t="shared" si="7"/>
        <v>1.5627404492550401E-2</v>
      </c>
      <c r="AE88" s="8">
        <f t="shared" si="8"/>
        <v>9.1844274880266141E-3</v>
      </c>
      <c r="AF88" s="8">
        <f t="shared" si="9"/>
        <v>8.7653986276929885E-3</v>
      </c>
      <c r="AG88" s="8">
        <f t="shared" si="10"/>
        <v>9.3504697926605207E-3</v>
      </c>
      <c r="AH88" s="8">
        <f t="shared" si="11"/>
        <v>8.355460632648349E-3</v>
      </c>
    </row>
    <row r="89" spans="1:34" ht="15" customHeight="1" x14ac:dyDescent="0.25">
      <c r="A89" s="5">
        <v>88</v>
      </c>
      <c r="B89" s="6" t="s">
        <v>10</v>
      </c>
      <c r="C89" s="7">
        <v>116618</v>
      </c>
      <c r="D89" s="7">
        <v>120667</v>
      </c>
      <c r="E89" s="7">
        <v>125468</v>
      </c>
      <c r="F89" s="7">
        <v>129322</v>
      </c>
      <c r="G89" s="7">
        <v>134080</v>
      </c>
      <c r="H89" s="7">
        <v>140962</v>
      </c>
      <c r="I89" s="7">
        <v>148670</v>
      </c>
      <c r="J89" s="7">
        <v>153405</v>
      </c>
      <c r="K89" s="7">
        <v>157730</v>
      </c>
      <c r="L89" s="7">
        <v>158629</v>
      </c>
      <c r="M89" s="7">
        <v>157681</v>
      </c>
      <c r="N89" s="7">
        <v>159365</v>
      </c>
      <c r="O89" s="7">
        <v>160836</v>
      </c>
      <c r="P89" s="7">
        <v>164558</v>
      </c>
      <c r="Q89" s="7">
        <v>168551</v>
      </c>
      <c r="R89" s="7">
        <v>173057</v>
      </c>
      <c r="S89" s="7">
        <v>179229</v>
      </c>
      <c r="T89" s="7">
        <v>185127</v>
      </c>
      <c r="U89" s="7">
        <v>189671</v>
      </c>
      <c r="V89" s="7">
        <v>195065</v>
      </c>
      <c r="W89" s="7">
        <v>248976</v>
      </c>
      <c r="X89" s="7">
        <v>256146</v>
      </c>
      <c r="Y89" s="7">
        <v>258131</v>
      </c>
      <c r="Z89" s="7">
        <v>261120</v>
      </c>
      <c r="AA89" s="7">
        <v>264207</v>
      </c>
      <c r="AB89" s="7">
        <v>266376</v>
      </c>
      <c r="AC89" s="8">
        <f t="shared" si="6"/>
        <v>1.284175684714195</v>
      </c>
      <c r="AD89" s="8">
        <f t="shared" si="7"/>
        <v>3.3592097431914381E-2</v>
      </c>
      <c r="AE89" s="8">
        <f t="shared" si="8"/>
        <v>4.4072344389398443E-2</v>
      </c>
      <c r="AF89" s="8">
        <f t="shared" si="9"/>
        <v>1.3602146425284456E-2</v>
      </c>
      <c r="AG89" s="8">
        <f t="shared" si="10"/>
        <v>1.0535658794752045E-2</v>
      </c>
      <c r="AH89" s="8">
        <f t="shared" si="11"/>
        <v>8.2094721184525765E-3</v>
      </c>
    </row>
    <row r="90" spans="1:34" ht="15" customHeight="1" x14ac:dyDescent="0.25">
      <c r="A90" s="5">
        <v>89</v>
      </c>
      <c r="B90" s="6" t="s">
        <v>126</v>
      </c>
      <c r="C90" s="7">
        <v>3052379</v>
      </c>
      <c r="D90" s="7">
        <v>3094380</v>
      </c>
      <c r="E90" s="7">
        <v>3121895</v>
      </c>
      <c r="F90" s="7">
        <v>3138938</v>
      </c>
      <c r="G90" s="7">
        <v>3163703</v>
      </c>
      <c r="H90" s="7">
        <v>3202388</v>
      </c>
      <c r="I90" s="7">
        <v>3259945</v>
      </c>
      <c r="J90" s="7">
        <v>3307360</v>
      </c>
      <c r="K90" s="7">
        <v>3356637</v>
      </c>
      <c r="L90" s="7">
        <v>3407848</v>
      </c>
      <c r="M90" s="7">
        <v>3449548</v>
      </c>
      <c r="N90" s="7">
        <v>3505338</v>
      </c>
      <c r="O90" s="7">
        <v>3561452</v>
      </c>
      <c r="P90" s="7">
        <v>3616100</v>
      </c>
      <c r="Q90" s="7">
        <v>3680038</v>
      </c>
      <c r="R90" s="7">
        <v>3745754</v>
      </c>
      <c r="S90" s="7">
        <v>3824567</v>
      </c>
      <c r="T90" s="7">
        <v>3894392</v>
      </c>
      <c r="U90" s="7">
        <v>3943900</v>
      </c>
      <c r="V90" s="7">
        <v>3984908</v>
      </c>
      <c r="W90" s="7">
        <v>4027814</v>
      </c>
      <c r="X90" s="7">
        <v>4017597</v>
      </c>
      <c r="Y90" s="7">
        <v>4034138</v>
      </c>
      <c r="Z90" s="7">
        <v>4062857</v>
      </c>
      <c r="AA90" s="7">
        <v>4118815</v>
      </c>
      <c r="AB90" s="7">
        <v>4161883</v>
      </c>
      <c r="AC90" s="8">
        <f t="shared" si="6"/>
        <v>0.3634882824184022</v>
      </c>
      <c r="AD90" s="8">
        <f t="shared" si="7"/>
        <v>1.247907506300594E-2</v>
      </c>
      <c r="AE90" s="8">
        <f t="shared" si="8"/>
        <v>1.0590151297964256E-2</v>
      </c>
      <c r="AF90" s="8">
        <f t="shared" si="9"/>
        <v>6.5702538519833986E-3</v>
      </c>
      <c r="AG90" s="8">
        <f t="shared" si="10"/>
        <v>1.0445836744594761E-2</v>
      </c>
      <c r="AH90" s="8">
        <f t="shared" si="11"/>
        <v>1.0456405543827534E-2</v>
      </c>
    </row>
    <row r="91" spans="1:34" ht="15" customHeight="1" x14ac:dyDescent="0.25">
      <c r="A91" s="5">
        <v>90</v>
      </c>
      <c r="B91" s="6" t="s">
        <v>130</v>
      </c>
      <c r="C91" s="7">
        <v>1531156</v>
      </c>
      <c r="D91" s="7">
        <v>1556076</v>
      </c>
      <c r="E91" s="7">
        <v>1578239</v>
      </c>
      <c r="F91" s="7">
        <v>1600165</v>
      </c>
      <c r="G91" s="7">
        <v>1622935</v>
      </c>
      <c r="H91" s="7">
        <v>1645027</v>
      </c>
      <c r="I91" s="7">
        <v>1671898</v>
      </c>
      <c r="J91" s="7">
        <v>1697656</v>
      </c>
      <c r="K91" s="7">
        <v>1720796</v>
      </c>
      <c r="L91" s="7">
        <v>1743658</v>
      </c>
      <c r="M91" s="7">
        <v>1893246</v>
      </c>
      <c r="N91" s="7">
        <v>1913815</v>
      </c>
      <c r="O91" s="7">
        <v>1935274</v>
      </c>
      <c r="P91" s="7">
        <v>1961701</v>
      </c>
      <c r="Q91" s="7">
        <v>1981563</v>
      </c>
      <c r="R91" s="7">
        <v>1999191</v>
      </c>
      <c r="S91" s="7">
        <v>2022451</v>
      </c>
      <c r="T91" s="7">
        <v>2045925</v>
      </c>
      <c r="U91" s="7">
        <v>2072764</v>
      </c>
      <c r="V91" s="7">
        <v>2094960</v>
      </c>
      <c r="W91" s="7">
        <v>2092783</v>
      </c>
      <c r="X91" s="7">
        <v>2106709</v>
      </c>
      <c r="Y91" s="7">
        <v>2126489</v>
      </c>
      <c r="Z91" s="7">
        <v>2152012</v>
      </c>
      <c r="AA91" s="7">
        <v>2183424</v>
      </c>
      <c r="AB91" s="7">
        <v>2205695</v>
      </c>
      <c r="AC91" s="8">
        <f t="shared" si="6"/>
        <v>0.44054230920951232</v>
      </c>
      <c r="AD91" s="8">
        <f t="shared" si="7"/>
        <v>1.4707897998345043E-2</v>
      </c>
      <c r="AE91" s="8">
        <f t="shared" si="8"/>
        <v>9.8784785279688592E-3</v>
      </c>
      <c r="AF91" s="8">
        <f t="shared" si="9"/>
        <v>1.0564998160322192E-2</v>
      </c>
      <c r="AG91" s="8">
        <f t="shared" si="10"/>
        <v>1.2264732161018088E-2</v>
      </c>
      <c r="AH91" s="8">
        <f t="shared" si="11"/>
        <v>1.0200034441317857E-2</v>
      </c>
    </row>
    <row r="92" spans="1:34" ht="15" customHeight="1" x14ac:dyDescent="0.25">
      <c r="A92" s="5">
        <v>91</v>
      </c>
      <c r="B92" s="9" t="s">
        <v>97</v>
      </c>
      <c r="C92" s="10">
        <v>369775</v>
      </c>
      <c r="D92" s="10">
        <v>374733</v>
      </c>
      <c r="E92" s="10">
        <v>379655</v>
      </c>
      <c r="F92" s="10">
        <v>385508</v>
      </c>
      <c r="G92" s="10">
        <v>392696</v>
      </c>
      <c r="H92" s="10">
        <v>400373</v>
      </c>
      <c r="I92" s="10">
        <v>410795</v>
      </c>
      <c r="J92" s="10">
        <v>419981</v>
      </c>
      <c r="K92" s="10">
        <v>426125</v>
      </c>
      <c r="L92" s="10">
        <v>430900</v>
      </c>
      <c r="M92" s="10">
        <v>437385</v>
      </c>
      <c r="N92" s="10">
        <v>440638</v>
      </c>
      <c r="O92" s="10">
        <v>444702</v>
      </c>
      <c r="P92" s="10">
        <v>448962</v>
      </c>
      <c r="Q92" s="10">
        <v>452246</v>
      </c>
      <c r="R92" s="10">
        <v>456446</v>
      </c>
      <c r="S92" s="10">
        <v>458977</v>
      </c>
      <c r="T92" s="10">
        <v>463357</v>
      </c>
      <c r="U92" s="10">
        <v>467748</v>
      </c>
      <c r="V92" s="10">
        <v>472155</v>
      </c>
      <c r="W92" s="10">
        <v>135888</v>
      </c>
      <c r="X92" s="10">
        <v>135400</v>
      </c>
      <c r="Y92" s="10">
        <v>134691</v>
      </c>
      <c r="Z92" s="10">
        <v>135342</v>
      </c>
      <c r="AA92" s="10">
        <v>136170</v>
      </c>
      <c r="AB92" s="10">
        <v>135340</v>
      </c>
      <c r="AC92" s="8">
        <f t="shared" si="6"/>
        <v>-0.63399364478399023</v>
      </c>
      <c r="AD92" s="8">
        <f t="shared" si="7"/>
        <v>-3.9406717950592474E-2</v>
      </c>
      <c r="AE92" s="8">
        <f t="shared" si="8"/>
        <v>-0.11446918878317813</v>
      </c>
      <c r="AF92" s="8">
        <f t="shared" si="9"/>
        <v>-8.078507594428963E-4</v>
      </c>
      <c r="AG92" s="8">
        <f t="shared" si="10"/>
        <v>1.6035726046199628E-3</v>
      </c>
      <c r="AH92" s="8">
        <f t="shared" si="11"/>
        <v>-6.0953220239406622E-3</v>
      </c>
    </row>
    <row r="93" spans="1:34" ht="15" customHeight="1" x14ac:dyDescent="0.25">
      <c r="A93" s="5">
        <v>92</v>
      </c>
      <c r="B93" s="9" t="s">
        <v>110</v>
      </c>
      <c r="C93" s="10">
        <v>146026</v>
      </c>
      <c r="D93" s="10">
        <v>147802</v>
      </c>
      <c r="E93" s="10">
        <v>149760</v>
      </c>
      <c r="F93" s="10">
        <v>151486</v>
      </c>
      <c r="G93" s="10">
        <v>153284</v>
      </c>
      <c r="H93" s="10">
        <v>156240</v>
      </c>
      <c r="I93" s="10">
        <v>159691</v>
      </c>
      <c r="J93" s="10">
        <v>162132</v>
      </c>
      <c r="K93" s="10">
        <v>164182</v>
      </c>
      <c r="L93" s="10">
        <v>166234</v>
      </c>
      <c r="M93" s="10">
        <v>190975</v>
      </c>
      <c r="N93" s="10">
        <v>194177</v>
      </c>
      <c r="O93" s="10">
        <v>196821</v>
      </c>
      <c r="P93" s="10">
        <v>199225</v>
      </c>
      <c r="Q93" s="10">
        <v>201025</v>
      </c>
      <c r="R93" s="10">
        <v>202820</v>
      </c>
      <c r="S93" s="10">
        <v>204912</v>
      </c>
      <c r="T93" s="10">
        <v>206705</v>
      </c>
      <c r="U93" s="10">
        <v>207996</v>
      </c>
      <c r="V93" s="10">
        <v>209522</v>
      </c>
      <c r="W93" s="10">
        <v>210857</v>
      </c>
      <c r="X93" s="10">
        <v>212937</v>
      </c>
      <c r="Y93" s="10">
        <v>214401</v>
      </c>
      <c r="Z93" s="10">
        <v>216584</v>
      </c>
      <c r="AA93" s="10">
        <v>218164</v>
      </c>
      <c r="AB93" s="10">
        <v>219062</v>
      </c>
      <c r="AC93" s="8">
        <f t="shared" si="6"/>
        <v>0.50015750619752641</v>
      </c>
      <c r="AD93" s="8">
        <f t="shared" si="7"/>
        <v>1.6355108438222521E-2</v>
      </c>
      <c r="AE93" s="8">
        <f t="shared" si="8"/>
        <v>7.7333398572470013E-3</v>
      </c>
      <c r="AF93" s="8">
        <f t="shared" si="9"/>
        <v>7.6641435790045787E-3</v>
      </c>
      <c r="AG93" s="8">
        <f t="shared" si="10"/>
        <v>7.1946585518205541E-3</v>
      </c>
      <c r="AH93" s="8">
        <f t="shared" si="11"/>
        <v>4.116169487174786E-3</v>
      </c>
    </row>
    <row r="94" spans="1:34" ht="15" customHeight="1" x14ac:dyDescent="0.25">
      <c r="A94" s="5">
        <v>93</v>
      </c>
      <c r="B94" s="6" t="s">
        <v>83</v>
      </c>
      <c r="C94" s="7">
        <v>153156</v>
      </c>
      <c r="D94" s="7">
        <v>155006</v>
      </c>
      <c r="E94" s="7">
        <v>157069</v>
      </c>
      <c r="F94" s="7">
        <v>159023</v>
      </c>
      <c r="G94" s="7">
        <v>161371</v>
      </c>
      <c r="H94" s="7">
        <v>163933</v>
      </c>
      <c r="I94" s="7">
        <v>168607</v>
      </c>
      <c r="J94" s="7">
        <v>172824</v>
      </c>
      <c r="K94" s="7">
        <v>176589</v>
      </c>
      <c r="L94" s="7">
        <v>179715</v>
      </c>
      <c r="M94" s="7">
        <v>168558</v>
      </c>
      <c r="N94" s="7">
        <v>169274</v>
      </c>
      <c r="O94" s="7">
        <v>170247</v>
      </c>
      <c r="P94" s="7">
        <v>170436</v>
      </c>
      <c r="Q94" s="7">
        <v>169814</v>
      </c>
      <c r="R94" s="7">
        <v>169708</v>
      </c>
      <c r="S94" s="7">
        <v>169586</v>
      </c>
      <c r="T94" s="7">
        <v>169724</v>
      </c>
      <c r="U94" s="7">
        <v>169504</v>
      </c>
      <c r="V94" s="7">
        <v>169857</v>
      </c>
      <c r="W94" s="7">
        <v>173642</v>
      </c>
      <c r="X94" s="7">
        <v>175482</v>
      </c>
      <c r="Y94" s="7">
        <v>177028</v>
      </c>
      <c r="Z94" s="7">
        <v>178776</v>
      </c>
      <c r="AA94" s="7">
        <v>180882</v>
      </c>
      <c r="AB94" s="7">
        <v>182936</v>
      </c>
      <c r="AC94" s="8">
        <f t="shared" si="6"/>
        <v>0.19444226801431219</v>
      </c>
      <c r="AD94" s="8">
        <f t="shared" si="7"/>
        <v>7.1324901062188584E-3</v>
      </c>
      <c r="AE94" s="8">
        <f t="shared" si="8"/>
        <v>7.5339435858494674E-3</v>
      </c>
      <c r="AF94" s="8">
        <f t="shared" si="9"/>
        <v>1.0482693747324134E-2</v>
      </c>
      <c r="AG94" s="8">
        <f t="shared" si="10"/>
        <v>1.1002909200028999E-2</v>
      </c>
      <c r="AH94" s="8">
        <f t="shared" si="11"/>
        <v>1.1355469311484836E-2</v>
      </c>
    </row>
    <row r="95" spans="1:34" ht="15" customHeight="1" x14ac:dyDescent="0.25">
      <c r="A95" s="5">
        <v>94</v>
      </c>
      <c r="B95" s="6" t="s">
        <v>120</v>
      </c>
      <c r="C95" s="7">
        <v>972653</v>
      </c>
      <c r="D95" s="7">
        <v>988989</v>
      </c>
      <c r="E95" s="7">
        <v>1001874</v>
      </c>
      <c r="F95" s="7">
        <v>1016377</v>
      </c>
      <c r="G95" s="7">
        <v>1030597</v>
      </c>
      <c r="H95" s="7">
        <v>1044845</v>
      </c>
      <c r="I95" s="7">
        <v>1072748</v>
      </c>
      <c r="J95" s="7">
        <v>1092594</v>
      </c>
      <c r="K95" s="7">
        <v>1111600</v>
      </c>
      <c r="L95" s="7">
        <v>1130293</v>
      </c>
      <c r="M95" s="7">
        <v>1091991</v>
      </c>
      <c r="N95" s="7">
        <v>1109361</v>
      </c>
      <c r="O95" s="7">
        <v>1128387</v>
      </c>
      <c r="P95" s="7">
        <v>1146723</v>
      </c>
      <c r="Q95" s="7">
        <v>1160190</v>
      </c>
      <c r="R95" s="7">
        <v>1175713</v>
      </c>
      <c r="S95" s="7">
        <v>1197715</v>
      </c>
      <c r="T95" s="7">
        <v>1219054</v>
      </c>
      <c r="U95" s="7">
        <v>1235156</v>
      </c>
      <c r="V95" s="7">
        <v>1248927</v>
      </c>
      <c r="W95" s="7">
        <v>1260358</v>
      </c>
      <c r="X95" s="7">
        <v>1263430</v>
      </c>
      <c r="Y95" s="7">
        <v>1274775</v>
      </c>
      <c r="Z95" s="7">
        <v>1287775</v>
      </c>
      <c r="AA95" s="7">
        <v>1302282</v>
      </c>
      <c r="AB95" s="7">
        <v>1308377</v>
      </c>
      <c r="AC95" s="8">
        <f t="shared" si="6"/>
        <v>0.34516317741270525</v>
      </c>
      <c r="AD95" s="8">
        <f t="shared" si="7"/>
        <v>1.1931229065836435E-2</v>
      </c>
      <c r="AE95" s="8">
        <f t="shared" si="8"/>
        <v>1.0748622383572659E-2</v>
      </c>
      <c r="AF95" s="8">
        <f t="shared" si="9"/>
        <v>7.5063585582744174E-3</v>
      </c>
      <c r="AG95" s="8">
        <f t="shared" si="10"/>
        <v>8.7102975750223965E-3</v>
      </c>
      <c r="AH95" s="8">
        <f t="shared" si="11"/>
        <v>4.680245906800524E-3</v>
      </c>
    </row>
    <row r="96" spans="1:34" ht="15" customHeight="1" x14ac:dyDescent="0.25">
      <c r="A96" s="5">
        <v>95</v>
      </c>
      <c r="B96" s="6" t="s">
        <v>114</v>
      </c>
      <c r="C96" s="7">
        <v>848521</v>
      </c>
      <c r="D96" s="7">
        <v>865694</v>
      </c>
      <c r="E96" s="7">
        <v>886063</v>
      </c>
      <c r="F96" s="7">
        <v>903320</v>
      </c>
      <c r="G96" s="7">
        <v>924205</v>
      </c>
      <c r="H96" s="7">
        <v>948965</v>
      </c>
      <c r="I96" s="7">
        <v>975476</v>
      </c>
      <c r="J96" s="7">
        <v>996593</v>
      </c>
      <c r="K96" s="7">
        <v>1009832</v>
      </c>
      <c r="L96" s="7">
        <v>1020200</v>
      </c>
      <c r="M96" s="7">
        <v>981261</v>
      </c>
      <c r="N96" s="7">
        <v>986556</v>
      </c>
      <c r="O96" s="7">
        <v>989728</v>
      </c>
      <c r="P96" s="7">
        <v>992316</v>
      </c>
      <c r="Q96" s="7">
        <v>997906</v>
      </c>
      <c r="R96" s="7">
        <v>1001320</v>
      </c>
      <c r="S96" s="7">
        <v>1007353</v>
      </c>
      <c r="T96" s="7">
        <v>1015829</v>
      </c>
      <c r="U96" s="7">
        <v>1024904</v>
      </c>
      <c r="V96" s="7">
        <v>1034864</v>
      </c>
      <c r="W96" s="7">
        <v>1045245</v>
      </c>
      <c r="X96" s="7">
        <v>1049271</v>
      </c>
      <c r="Y96" s="7">
        <v>1058224</v>
      </c>
      <c r="Z96" s="7">
        <v>1065239</v>
      </c>
      <c r="AA96" s="7">
        <v>1073456</v>
      </c>
      <c r="AB96" s="7">
        <v>1074685</v>
      </c>
      <c r="AC96" s="8">
        <f t="shared" si="6"/>
        <v>0.26653907210310646</v>
      </c>
      <c r="AD96" s="8">
        <f t="shared" si="7"/>
        <v>9.4963283005746746E-3</v>
      </c>
      <c r="AE96" s="8">
        <f t="shared" si="8"/>
        <v>7.0959040418485664E-3</v>
      </c>
      <c r="AF96" s="8">
        <f t="shared" si="9"/>
        <v>5.5707165933649438E-3</v>
      </c>
      <c r="AG96" s="8">
        <f t="shared" si="10"/>
        <v>5.1584472541998938E-3</v>
      </c>
      <c r="AH96" s="8">
        <f t="shared" si="11"/>
        <v>1.1449002101623169E-3</v>
      </c>
    </row>
    <row r="97" spans="1:34" ht="15" customHeight="1" x14ac:dyDescent="0.25">
      <c r="A97" s="5">
        <v>96</v>
      </c>
      <c r="B97" s="9" t="s">
        <v>153</v>
      </c>
      <c r="C97" s="10">
        <v>90811</v>
      </c>
      <c r="D97" s="10">
        <v>91165</v>
      </c>
      <c r="E97" s="10">
        <v>92612</v>
      </c>
      <c r="F97" s="10">
        <v>93461</v>
      </c>
      <c r="G97" s="10">
        <v>93864</v>
      </c>
      <c r="H97" s="10">
        <v>94159</v>
      </c>
      <c r="I97" s="10">
        <v>94973</v>
      </c>
      <c r="J97" s="10">
        <v>95117</v>
      </c>
      <c r="K97" s="10">
        <v>95696</v>
      </c>
      <c r="L97" s="10">
        <v>96250</v>
      </c>
      <c r="M97" s="10">
        <v>96436</v>
      </c>
      <c r="N97" s="10">
        <v>96171</v>
      </c>
      <c r="O97" s="10">
        <v>95939</v>
      </c>
      <c r="P97" s="10">
        <v>95894</v>
      </c>
      <c r="Q97" s="10">
        <v>95885</v>
      </c>
      <c r="R97" s="10">
        <v>96198</v>
      </c>
      <c r="S97" s="10">
        <v>96716</v>
      </c>
      <c r="T97" s="10">
        <v>97444</v>
      </c>
      <c r="U97" s="10">
        <v>97890</v>
      </c>
      <c r="V97" s="10">
        <v>98306</v>
      </c>
      <c r="W97" s="10">
        <v>98597</v>
      </c>
      <c r="X97" s="10">
        <v>98440</v>
      </c>
      <c r="Y97" s="10">
        <v>99425</v>
      </c>
      <c r="Z97" s="10">
        <v>100193</v>
      </c>
      <c r="AA97" s="10">
        <v>101198</v>
      </c>
      <c r="AB97" s="10">
        <v>101378</v>
      </c>
      <c r="AC97" s="8">
        <f t="shared" si="6"/>
        <v>0.11636255519705763</v>
      </c>
      <c r="AD97" s="8">
        <f t="shared" si="7"/>
        <v>4.4127348247868792E-3</v>
      </c>
      <c r="AE97" s="8">
        <f t="shared" si="8"/>
        <v>5.258531563342439E-3</v>
      </c>
      <c r="AF97" s="8">
        <f t="shared" si="9"/>
        <v>5.5785565006745141E-3</v>
      </c>
      <c r="AG97" s="8">
        <f t="shared" si="10"/>
        <v>6.5052390829221096E-3</v>
      </c>
      <c r="AH97" s="8">
        <f t="shared" si="11"/>
        <v>1.7786912784837645E-3</v>
      </c>
    </row>
    <row r="98" spans="1:34" ht="15" customHeight="1" x14ac:dyDescent="0.25">
      <c r="A98" s="5">
        <v>97</v>
      </c>
      <c r="B98" s="9" t="s">
        <v>89</v>
      </c>
      <c r="C98" s="10">
        <v>103566</v>
      </c>
      <c r="D98" s="10">
        <v>105884</v>
      </c>
      <c r="E98" s="10">
        <v>108235</v>
      </c>
      <c r="F98" s="10">
        <v>110341</v>
      </c>
      <c r="G98" s="10">
        <v>112877</v>
      </c>
      <c r="H98" s="10">
        <v>115902</v>
      </c>
      <c r="I98" s="10">
        <v>118840</v>
      </c>
      <c r="J98" s="10">
        <v>121134</v>
      </c>
      <c r="K98" s="10">
        <v>122620</v>
      </c>
      <c r="L98" s="10">
        <v>123989</v>
      </c>
      <c r="M98" s="10">
        <v>128661</v>
      </c>
      <c r="N98" s="10">
        <v>130064</v>
      </c>
      <c r="O98" s="10">
        <v>131121</v>
      </c>
      <c r="P98" s="10">
        <v>132581</v>
      </c>
      <c r="Q98" s="10">
        <v>133929</v>
      </c>
      <c r="R98" s="10">
        <v>134791</v>
      </c>
      <c r="S98" s="10">
        <v>136387</v>
      </c>
      <c r="T98" s="10">
        <v>138739</v>
      </c>
      <c r="U98" s="10">
        <v>140357</v>
      </c>
      <c r="V98" s="10">
        <v>141528</v>
      </c>
      <c r="W98" s="10">
        <v>142980</v>
      </c>
      <c r="X98" s="10">
        <v>145441</v>
      </c>
      <c r="Y98" s="10">
        <v>146283</v>
      </c>
      <c r="Z98" s="10">
        <v>147712</v>
      </c>
      <c r="AA98" s="10">
        <v>150030</v>
      </c>
      <c r="AB98" s="10">
        <v>152332</v>
      </c>
      <c r="AC98" s="8">
        <f t="shared" si="6"/>
        <v>0.47086881795183749</v>
      </c>
      <c r="AD98" s="8">
        <f t="shared" si="7"/>
        <v>1.5553851681189723E-2</v>
      </c>
      <c r="AE98" s="8">
        <f t="shared" si="8"/>
        <v>1.2308829577872826E-2</v>
      </c>
      <c r="AF98" s="8">
        <f t="shared" si="9"/>
        <v>1.2752141687079277E-2</v>
      </c>
      <c r="AG98" s="8">
        <f t="shared" si="10"/>
        <v>1.359803959600181E-2</v>
      </c>
      <c r="AH98" s="8">
        <f t="shared" si="11"/>
        <v>1.534359794707725E-2</v>
      </c>
    </row>
    <row r="99" spans="1:34" ht="15" customHeight="1" x14ac:dyDescent="0.25">
      <c r="A99" s="5">
        <v>98</v>
      </c>
      <c r="B99" s="6" t="s">
        <v>107</v>
      </c>
      <c r="C99" s="7">
        <v>132182</v>
      </c>
      <c r="D99" s="7">
        <v>134878</v>
      </c>
      <c r="E99" s="7">
        <v>136542</v>
      </c>
      <c r="F99" s="7">
        <v>138453</v>
      </c>
      <c r="G99" s="7">
        <v>140758</v>
      </c>
      <c r="H99" s="7">
        <v>142228</v>
      </c>
      <c r="I99" s="7">
        <v>144271</v>
      </c>
      <c r="J99" s="7">
        <v>146688</v>
      </c>
      <c r="K99" s="7">
        <v>149359</v>
      </c>
      <c r="L99" s="7">
        <v>152263</v>
      </c>
      <c r="M99" s="7">
        <v>153029</v>
      </c>
      <c r="N99" s="7">
        <v>155939</v>
      </c>
      <c r="O99" s="7">
        <v>159070</v>
      </c>
      <c r="P99" s="7">
        <v>162191</v>
      </c>
      <c r="Q99" s="7">
        <v>164877</v>
      </c>
      <c r="R99" s="7">
        <v>167228</v>
      </c>
      <c r="S99" s="7">
        <v>169258</v>
      </c>
      <c r="T99" s="7">
        <v>171874</v>
      </c>
      <c r="U99" s="7">
        <v>173025</v>
      </c>
      <c r="V99" s="7">
        <v>174428</v>
      </c>
      <c r="W99" s="7">
        <v>175607</v>
      </c>
      <c r="X99" s="7">
        <v>177665</v>
      </c>
      <c r="Y99" s="7">
        <v>179220</v>
      </c>
      <c r="Z99" s="7">
        <v>180295</v>
      </c>
      <c r="AA99" s="7">
        <v>181465</v>
      </c>
      <c r="AB99" s="7">
        <v>182711</v>
      </c>
      <c r="AC99" s="8">
        <f t="shared" si="6"/>
        <v>0.3822683875262895</v>
      </c>
      <c r="AD99" s="8">
        <f t="shared" si="7"/>
        <v>1.3033238172939665E-2</v>
      </c>
      <c r="AE99" s="8">
        <f t="shared" si="8"/>
        <v>8.89407116571439E-3</v>
      </c>
      <c r="AF99" s="8">
        <f t="shared" si="9"/>
        <v>7.9629622415373635E-3</v>
      </c>
      <c r="AG99" s="8">
        <f t="shared" si="10"/>
        <v>6.4512429034433438E-3</v>
      </c>
      <c r="AH99" s="8">
        <f t="shared" si="11"/>
        <v>6.8663378612955663E-3</v>
      </c>
    </row>
    <row r="100" spans="1:34" ht="15" customHeight="1" x14ac:dyDescent="0.25">
      <c r="A100" s="5">
        <v>99</v>
      </c>
      <c r="B100" s="9" t="s">
        <v>125</v>
      </c>
      <c r="C100" s="10">
        <v>769117</v>
      </c>
      <c r="D100" s="10">
        <v>775380</v>
      </c>
      <c r="E100" s="10">
        <v>782384</v>
      </c>
      <c r="F100" s="10">
        <v>790535</v>
      </c>
      <c r="G100" s="10">
        <v>800459</v>
      </c>
      <c r="H100" s="10">
        <v>810493</v>
      </c>
      <c r="I100" s="10">
        <v>820051</v>
      </c>
      <c r="J100" s="10">
        <v>829183</v>
      </c>
      <c r="K100" s="10">
        <v>839265</v>
      </c>
      <c r="L100" s="10">
        <v>849517</v>
      </c>
      <c r="M100" s="10">
        <v>868063</v>
      </c>
      <c r="N100" s="10">
        <v>877958</v>
      </c>
      <c r="O100" s="10">
        <v>888027</v>
      </c>
      <c r="P100" s="10">
        <v>898856</v>
      </c>
      <c r="Q100" s="10">
        <v>909835</v>
      </c>
      <c r="R100" s="10">
        <v>921119</v>
      </c>
      <c r="S100" s="10">
        <v>932855</v>
      </c>
      <c r="T100" s="10">
        <v>942990</v>
      </c>
      <c r="U100" s="10">
        <v>953125</v>
      </c>
      <c r="V100" s="10">
        <v>962010</v>
      </c>
      <c r="W100" s="10">
        <v>969154</v>
      </c>
      <c r="X100" s="10">
        <v>973018</v>
      </c>
      <c r="Y100" s="10">
        <v>978383</v>
      </c>
      <c r="Z100" s="10">
        <v>988504</v>
      </c>
      <c r="AA100" s="10">
        <v>1000266</v>
      </c>
      <c r="AB100" s="10">
        <v>1009836</v>
      </c>
      <c r="AC100" s="8">
        <f t="shared" si="6"/>
        <v>0.3129809898884045</v>
      </c>
      <c r="AD100" s="8">
        <f t="shared" si="7"/>
        <v>1.0951538507645964E-2</v>
      </c>
      <c r="AE100" s="8">
        <f t="shared" si="8"/>
        <v>9.2378060741633572E-3</v>
      </c>
      <c r="AF100" s="8">
        <f t="shared" si="9"/>
        <v>8.2578483624164978E-3</v>
      </c>
      <c r="AG100" s="8">
        <f t="shared" si="10"/>
        <v>1.0603156402083647E-2</v>
      </c>
      <c r="AH100" s="8">
        <f t="shared" si="11"/>
        <v>9.5674550569548496E-3</v>
      </c>
    </row>
    <row r="101" spans="1:34" ht="15" customHeight="1" x14ac:dyDescent="0.25">
      <c r="A101" s="5">
        <v>100</v>
      </c>
      <c r="B101" s="6" t="s">
        <v>141</v>
      </c>
      <c r="C101" s="7">
        <v>645536</v>
      </c>
      <c r="D101" s="7">
        <v>652373</v>
      </c>
      <c r="E101" s="7">
        <v>656811</v>
      </c>
      <c r="F101" s="7">
        <v>661123</v>
      </c>
      <c r="G101" s="7">
        <v>665024</v>
      </c>
      <c r="H101" s="7">
        <v>673638</v>
      </c>
      <c r="I101" s="7">
        <v>685582</v>
      </c>
      <c r="J101" s="7">
        <v>696287</v>
      </c>
      <c r="K101" s="7">
        <v>707185</v>
      </c>
      <c r="L101" s="7">
        <v>714765</v>
      </c>
      <c r="M101" s="7">
        <v>725309</v>
      </c>
      <c r="N101" s="7">
        <v>730282</v>
      </c>
      <c r="O101" s="7">
        <v>735775</v>
      </c>
      <c r="P101" s="7">
        <v>741013</v>
      </c>
      <c r="Q101" s="7">
        <v>747009</v>
      </c>
      <c r="R101" s="7">
        <v>751915</v>
      </c>
      <c r="S101" s="7">
        <v>759364</v>
      </c>
      <c r="T101" s="7">
        <v>762986</v>
      </c>
      <c r="U101" s="7">
        <v>767691</v>
      </c>
      <c r="V101" s="7">
        <v>773148</v>
      </c>
      <c r="W101" s="7">
        <v>774328</v>
      </c>
      <c r="X101" s="7">
        <v>778524</v>
      </c>
      <c r="Y101" s="7">
        <v>784794</v>
      </c>
      <c r="Z101" s="7">
        <v>791773</v>
      </c>
      <c r="AA101" s="7">
        <v>799545</v>
      </c>
      <c r="AB101" s="7">
        <v>805945</v>
      </c>
      <c r="AC101" s="8">
        <f t="shared" si="6"/>
        <v>0.24848962722450801</v>
      </c>
      <c r="AD101" s="8">
        <f t="shared" si="7"/>
        <v>8.9169017068619905E-3</v>
      </c>
      <c r="AE101" s="8">
        <f t="shared" si="8"/>
        <v>6.9633538175164489E-3</v>
      </c>
      <c r="AF101" s="8">
        <f t="shared" si="9"/>
        <v>8.0361066594574204E-3</v>
      </c>
      <c r="AG101" s="8">
        <f t="shared" si="10"/>
        <v>8.9041545599883865E-3</v>
      </c>
      <c r="AH101" s="8">
        <f t="shared" si="11"/>
        <v>8.0045525892851552E-3</v>
      </c>
    </row>
    <row r="102" spans="1:34" ht="15" customHeight="1" x14ac:dyDescent="0.25">
      <c r="A102" s="5">
        <v>101</v>
      </c>
      <c r="B102" s="6" t="s">
        <v>137</v>
      </c>
      <c r="C102" s="7">
        <v>267955</v>
      </c>
      <c r="D102" s="7">
        <v>270981</v>
      </c>
      <c r="E102" s="7">
        <v>274541</v>
      </c>
      <c r="F102" s="7">
        <v>278417</v>
      </c>
      <c r="G102" s="7">
        <v>280763</v>
      </c>
      <c r="H102" s="7">
        <v>284161</v>
      </c>
      <c r="I102" s="7">
        <v>287388</v>
      </c>
      <c r="J102" s="7">
        <v>290809</v>
      </c>
      <c r="K102" s="7">
        <v>294665</v>
      </c>
      <c r="L102" s="7">
        <v>298012</v>
      </c>
      <c r="M102" s="7">
        <v>303044</v>
      </c>
      <c r="N102" s="7">
        <v>307019</v>
      </c>
      <c r="O102" s="7">
        <v>311045</v>
      </c>
      <c r="P102" s="7">
        <v>315137</v>
      </c>
      <c r="Q102" s="7">
        <v>320982</v>
      </c>
      <c r="R102" s="7">
        <v>324763</v>
      </c>
      <c r="S102" s="7">
        <v>329397</v>
      </c>
      <c r="T102" s="7">
        <v>333121</v>
      </c>
      <c r="U102" s="7">
        <v>335959</v>
      </c>
      <c r="V102" s="7">
        <v>338311</v>
      </c>
      <c r="W102" s="7">
        <v>340802</v>
      </c>
      <c r="X102" s="7">
        <v>341065</v>
      </c>
      <c r="Y102" s="7">
        <v>342750</v>
      </c>
      <c r="Z102" s="7">
        <v>345833</v>
      </c>
      <c r="AA102" s="7">
        <v>349231</v>
      </c>
      <c r="AB102" s="7">
        <v>352081</v>
      </c>
      <c r="AC102" s="8">
        <f t="shared" si="6"/>
        <v>0.31395570151704577</v>
      </c>
      <c r="AD102" s="8">
        <f t="shared" si="7"/>
        <v>1.0981547632542554E-2</v>
      </c>
      <c r="AE102" s="8">
        <f t="shared" si="8"/>
        <v>8.1092610985948888E-3</v>
      </c>
      <c r="AF102" s="8">
        <f t="shared" si="9"/>
        <v>6.5331685041973842E-3</v>
      </c>
      <c r="AG102" s="8">
        <f t="shared" si="10"/>
        <v>8.9935155832994162E-3</v>
      </c>
      <c r="AH102" s="8">
        <f t="shared" si="11"/>
        <v>8.1607875589509524E-3</v>
      </c>
    </row>
    <row r="103" spans="1:34" ht="15" customHeight="1" x14ac:dyDescent="0.25">
      <c r="A103" s="5">
        <v>102</v>
      </c>
      <c r="B103" s="9" t="s">
        <v>136</v>
      </c>
      <c r="C103" s="10">
        <v>108135</v>
      </c>
      <c r="D103" s="10">
        <v>108785</v>
      </c>
      <c r="E103" s="10">
        <v>109215</v>
      </c>
      <c r="F103" s="10">
        <v>110156</v>
      </c>
      <c r="G103" s="10">
        <v>111367</v>
      </c>
      <c r="H103" s="10">
        <v>112539</v>
      </c>
      <c r="I103" s="10">
        <v>114618</v>
      </c>
      <c r="J103" s="10">
        <v>116264</v>
      </c>
      <c r="K103" s="10">
        <v>118135</v>
      </c>
      <c r="L103" s="10">
        <v>120139</v>
      </c>
      <c r="M103" s="10">
        <v>121234</v>
      </c>
      <c r="N103" s="10">
        <v>122731</v>
      </c>
      <c r="O103" s="10">
        <v>124072</v>
      </c>
      <c r="P103" s="10">
        <v>125519</v>
      </c>
      <c r="Q103" s="10">
        <v>126404</v>
      </c>
      <c r="R103" s="10">
        <v>127954</v>
      </c>
      <c r="S103" s="10">
        <v>129366</v>
      </c>
      <c r="T103" s="10">
        <v>130583</v>
      </c>
      <c r="U103" s="10">
        <v>132071</v>
      </c>
      <c r="V103" s="10">
        <v>133289</v>
      </c>
      <c r="W103" s="10">
        <v>134577</v>
      </c>
      <c r="X103" s="10">
        <v>134378</v>
      </c>
      <c r="Y103" s="10">
        <v>135232</v>
      </c>
      <c r="Z103" s="10">
        <v>136618</v>
      </c>
      <c r="AA103" s="10">
        <v>138696</v>
      </c>
      <c r="AB103" s="10">
        <v>139440</v>
      </c>
      <c r="AC103" s="8">
        <f t="shared" si="6"/>
        <v>0.28949923706478015</v>
      </c>
      <c r="AD103" s="8">
        <f t="shared" si="7"/>
        <v>1.0222050013096728E-2</v>
      </c>
      <c r="AE103" s="8">
        <f t="shared" si="8"/>
        <v>8.6334124736580087E-3</v>
      </c>
      <c r="AF103" s="8">
        <f t="shared" si="9"/>
        <v>7.1248367848772975E-3</v>
      </c>
      <c r="AG103" s="8">
        <f t="shared" si="10"/>
        <v>1.0266536004596594E-2</v>
      </c>
      <c r="AH103" s="8">
        <f t="shared" si="11"/>
        <v>5.3642498702197615E-3</v>
      </c>
    </row>
    <row r="104" spans="1:34" ht="15" customHeight="1" x14ac:dyDescent="0.25">
      <c r="A104" s="5">
        <v>103</v>
      </c>
      <c r="B104" s="6" t="s">
        <v>215</v>
      </c>
      <c r="C104" s="7">
        <v>4821031</v>
      </c>
      <c r="D104" s="7">
        <v>4927274</v>
      </c>
      <c r="E104" s="7">
        <v>5014571</v>
      </c>
      <c r="F104" s="7">
        <v>5086376</v>
      </c>
      <c r="G104" s="7">
        <v>5158524</v>
      </c>
      <c r="H104" s="7">
        <v>5229267</v>
      </c>
      <c r="I104" s="7">
        <v>5265012</v>
      </c>
      <c r="J104" s="7">
        <v>5313033</v>
      </c>
      <c r="K104" s="7">
        <v>5377936</v>
      </c>
      <c r="L104" s="7">
        <v>5476241</v>
      </c>
      <c r="M104" s="7">
        <v>5680300</v>
      </c>
      <c r="N104" s="7">
        <v>5791610</v>
      </c>
      <c r="O104" s="7">
        <v>5895491</v>
      </c>
      <c r="P104" s="7">
        <v>5987010</v>
      </c>
      <c r="Q104" s="7">
        <v>6063125</v>
      </c>
      <c r="R104" s="7">
        <v>6132190</v>
      </c>
      <c r="S104" s="7">
        <v>6194690</v>
      </c>
      <c r="T104" s="7">
        <v>6263413</v>
      </c>
      <c r="U104" s="7">
        <v>6308220</v>
      </c>
      <c r="V104" s="7">
        <v>6355652</v>
      </c>
      <c r="W104" s="7">
        <v>6260638</v>
      </c>
      <c r="X104" s="7">
        <v>6259621</v>
      </c>
      <c r="Y104" s="7">
        <v>6280312</v>
      </c>
      <c r="Z104" s="7">
        <v>6328730</v>
      </c>
      <c r="AA104" s="7">
        <v>6415518</v>
      </c>
      <c r="AB104" s="7">
        <v>6465724</v>
      </c>
      <c r="AC104" s="8">
        <f t="shared" si="6"/>
        <v>0.34114964205789178</v>
      </c>
      <c r="AD104" s="8">
        <f t="shared" si="7"/>
        <v>1.1810284638375634E-2</v>
      </c>
      <c r="AE104" s="8">
        <f t="shared" si="8"/>
        <v>5.3103550213930983E-3</v>
      </c>
      <c r="AF104" s="8">
        <f t="shared" si="9"/>
        <v>6.467403261778637E-3</v>
      </c>
      <c r="AG104" s="8">
        <f t="shared" si="10"/>
        <v>9.7456265871751491E-3</v>
      </c>
      <c r="AH104" s="8">
        <f t="shared" si="11"/>
        <v>7.825712592498377E-3</v>
      </c>
    </row>
    <row r="105" spans="1:34" ht="15" customHeight="1" x14ac:dyDescent="0.25">
      <c r="A105" s="5">
        <v>104</v>
      </c>
      <c r="B105" s="6" t="s">
        <v>152</v>
      </c>
      <c r="C105" s="7">
        <v>93226</v>
      </c>
      <c r="D105" s="7">
        <v>94298</v>
      </c>
      <c r="E105" s="7">
        <v>95031</v>
      </c>
      <c r="F105" s="7">
        <v>96010</v>
      </c>
      <c r="G105" s="7">
        <v>96759</v>
      </c>
      <c r="H105" s="7">
        <v>97648</v>
      </c>
      <c r="I105" s="7">
        <v>99933</v>
      </c>
      <c r="J105" s="7">
        <v>101640</v>
      </c>
      <c r="K105" s="7">
        <v>103020</v>
      </c>
      <c r="L105" s="7">
        <v>103841</v>
      </c>
      <c r="M105" s="7">
        <v>112383</v>
      </c>
      <c r="N105" s="7">
        <v>112188</v>
      </c>
      <c r="O105" s="7">
        <v>112018</v>
      </c>
      <c r="P105" s="7">
        <v>111967</v>
      </c>
      <c r="Q105" s="7">
        <v>112231</v>
      </c>
      <c r="R105" s="7">
        <v>112859</v>
      </c>
      <c r="S105" s="7">
        <v>113149</v>
      </c>
      <c r="T105" s="7">
        <v>113652</v>
      </c>
      <c r="U105" s="7">
        <v>113671</v>
      </c>
      <c r="V105" s="7">
        <v>113482</v>
      </c>
      <c r="W105" s="7">
        <v>113506</v>
      </c>
      <c r="X105" s="7">
        <v>114015</v>
      </c>
      <c r="Y105" s="7">
        <v>114635</v>
      </c>
      <c r="Z105" s="7">
        <v>116338</v>
      </c>
      <c r="AA105" s="7">
        <v>117563</v>
      </c>
      <c r="AB105" s="7">
        <v>118524</v>
      </c>
      <c r="AC105" s="8">
        <f t="shared" si="6"/>
        <v>0.27136206637633276</v>
      </c>
      <c r="AD105" s="8">
        <f t="shared" si="7"/>
        <v>9.6498148464776445E-3</v>
      </c>
      <c r="AE105" s="8">
        <f t="shared" si="8"/>
        <v>4.9096349288757501E-3</v>
      </c>
      <c r="AF105" s="8">
        <f t="shared" si="9"/>
        <v>8.6894908856256503E-3</v>
      </c>
      <c r="AG105" s="8">
        <f t="shared" si="10"/>
        <v>1.1182833579021612E-2</v>
      </c>
      <c r="AH105" s="8">
        <f t="shared" si="11"/>
        <v>8.1743405663346463E-3</v>
      </c>
    </row>
    <row r="106" spans="1:34" ht="15" customHeight="1" x14ac:dyDescent="0.25">
      <c r="A106" s="5">
        <v>105</v>
      </c>
      <c r="B106" s="9" t="s">
        <v>18</v>
      </c>
      <c r="C106" s="10">
        <v>344808</v>
      </c>
      <c r="D106" s="10">
        <v>355153</v>
      </c>
      <c r="E106" s="10">
        <v>365239</v>
      </c>
      <c r="F106" s="10">
        <v>374743</v>
      </c>
      <c r="G106" s="10">
        <v>385049</v>
      </c>
      <c r="H106" s="10">
        <v>394881</v>
      </c>
      <c r="I106" s="10">
        <v>402383</v>
      </c>
      <c r="J106" s="10">
        <v>410616</v>
      </c>
      <c r="K106" s="10">
        <v>416657</v>
      </c>
      <c r="L106" s="10">
        <v>419261</v>
      </c>
      <c r="M106" s="10">
        <v>426220</v>
      </c>
      <c r="N106" s="10">
        <v>429244</v>
      </c>
      <c r="O106" s="10">
        <v>433623</v>
      </c>
      <c r="P106" s="10">
        <v>438365</v>
      </c>
      <c r="Q106" s="10">
        <v>444651</v>
      </c>
      <c r="R106" s="10">
        <v>451851</v>
      </c>
      <c r="S106" s="10">
        <v>460369</v>
      </c>
      <c r="T106" s="10">
        <v>468260</v>
      </c>
      <c r="U106" s="10">
        <v>477033</v>
      </c>
      <c r="V106" s="10">
        <v>486006</v>
      </c>
      <c r="W106" s="10">
        <v>551300</v>
      </c>
      <c r="X106" s="10">
        <v>559593</v>
      </c>
      <c r="Y106" s="10">
        <v>562238</v>
      </c>
      <c r="Z106" s="10">
        <v>566460</v>
      </c>
      <c r="AA106" s="10">
        <v>573341</v>
      </c>
      <c r="AB106" s="10">
        <v>578734</v>
      </c>
      <c r="AC106" s="8">
        <f t="shared" si="6"/>
        <v>0.67842393447947846</v>
      </c>
      <c r="AD106" s="8">
        <f t="shared" si="7"/>
        <v>2.0930237016106856E-2</v>
      </c>
      <c r="AE106" s="8">
        <f t="shared" si="8"/>
        <v>2.5057847902651309E-2</v>
      </c>
      <c r="AF106" s="8">
        <f t="shared" si="9"/>
        <v>9.7600887307160988E-3</v>
      </c>
      <c r="AG106" s="8">
        <f t="shared" si="10"/>
        <v>9.6858442240079778E-3</v>
      </c>
      <c r="AH106" s="8">
        <f t="shared" si="11"/>
        <v>9.4062695673255529E-3</v>
      </c>
    </row>
    <row r="107" spans="1:34" ht="15" customHeight="1" x14ac:dyDescent="0.25">
      <c r="A107" s="5">
        <v>106</v>
      </c>
      <c r="B107" s="6" t="s">
        <v>335</v>
      </c>
      <c r="C107" s="7">
        <v>370492</v>
      </c>
      <c r="D107" s="7">
        <v>373870</v>
      </c>
      <c r="E107" s="7">
        <v>377810</v>
      </c>
      <c r="F107" s="7">
        <v>381906</v>
      </c>
      <c r="G107" s="7">
        <v>386420</v>
      </c>
      <c r="H107" s="7">
        <v>390854</v>
      </c>
      <c r="I107" s="7">
        <v>397918</v>
      </c>
      <c r="J107" s="7">
        <v>404372</v>
      </c>
      <c r="K107" s="7">
        <v>409001</v>
      </c>
      <c r="L107" s="7">
        <v>412672</v>
      </c>
      <c r="M107" s="7">
        <v>425436</v>
      </c>
      <c r="N107" s="7">
        <v>428580</v>
      </c>
      <c r="O107" s="7">
        <v>431801</v>
      </c>
      <c r="P107" s="7">
        <v>437016</v>
      </c>
      <c r="Q107" s="7">
        <v>441239</v>
      </c>
      <c r="R107" s="7">
        <v>446515</v>
      </c>
      <c r="S107" s="7">
        <v>452631</v>
      </c>
      <c r="T107" s="7">
        <v>457702</v>
      </c>
      <c r="U107" s="7">
        <v>462493</v>
      </c>
      <c r="V107" s="7">
        <v>466211</v>
      </c>
      <c r="W107" s="7">
        <v>407559</v>
      </c>
      <c r="X107" s="7">
        <v>410956</v>
      </c>
      <c r="Y107" s="7">
        <v>414264</v>
      </c>
      <c r="Z107" s="7">
        <v>418150</v>
      </c>
      <c r="AA107" s="7">
        <v>422979</v>
      </c>
      <c r="AB107" s="7">
        <v>422345</v>
      </c>
      <c r="AC107" s="8">
        <f t="shared" si="6"/>
        <v>0.13995713807585589</v>
      </c>
      <c r="AD107" s="8">
        <f t="shared" si="7"/>
        <v>5.2533773899114955E-3</v>
      </c>
      <c r="AE107" s="8">
        <f t="shared" si="8"/>
        <v>-5.5495916854521044E-3</v>
      </c>
      <c r="AF107" s="8">
        <f t="shared" si="9"/>
        <v>7.1528217145109263E-3</v>
      </c>
      <c r="AG107" s="8">
        <f t="shared" si="10"/>
        <v>6.4604673134678325E-3</v>
      </c>
      <c r="AH107" s="8">
        <f t="shared" si="11"/>
        <v>-1.4988923799999527E-3</v>
      </c>
    </row>
    <row r="108" spans="1:34" ht="15" customHeight="1" x14ac:dyDescent="0.25">
      <c r="A108" s="5">
        <v>107</v>
      </c>
      <c r="B108" s="9" t="s">
        <v>91</v>
      </c>
      <c r="C108" s="10">
        <v>139091</v>
      </c>
      <c r="D108" s="10">
        <v>140245</v>
      </c>
      <c r="E108" s="10">
        <v>141428</v>
      </c>
      <c r="F108" s="10">
        <v>142707</v>
      </c>
      <c r="G108" s="10">
        <v>144229</v>
      </c>
      <c r="H108" s="10">
        <v>146252</v>
      </c>
      <c r="I108" s="10">
        <v>147960</v>
      </c>
      <c r="J108" s="10">
        <v>149800</v>
      </c>
      <c r="K108" s="10">
        <v>152320</v>
      </c>
      <c r="L108" s="10">
        <v>154553</v>
      </c>
      <c r="M108" s="10">
        <v>167603</v>
      </c>
      <c r="N108" s="10">
        <v>169154</v>
      </c>
      <c r="O108" s="10">
        <v>171185</v>
      </c>
      <c r="P108" s="10">
        <v>173723</v>
      </c>
      <c r="Q108" s="10">
        <v>175410</v>
      </c>
      <c r="R108" s="10">
        <v>176930</v>
      </c>
      <c r="S108" s="10">
        <v>178429</v>
      </c>
      <c r="T108" s="10">
        <v>180139</v>
      </c>
      <c r="U108" s="10">
        <v>180972</v>
      </c>
      <c r="V108" s="10">
        <v>182512</v>
      </c>
      <c r="W108" s="10">
        <v>184717</v>
      </c>
      <c r="X108" s="10">
        <v>187367</v>
      </c>
      <c r="Y108" s="10">
        <v>190166</v>
      </c>
      <c r="Z108" s="10">
        <v>191226</v>
      </c>
      <c r="AA108" s="10">
        <v>192481</v>
      </c>
      <c r="AB108" s="10">
        <v>193603</v>
      </c>
      <c r="AC108" s="8">
        <f t="shared" si="6"/>
        <v>0.39191608371497794</v>
      </c>
      <c r="AD108" s="8">
        <f t="shared" si="7"/>
        <v>1.3315118086880462E-2</v>
      </c>
      <c r="AE108" s="8">
        <f t="shared" si="8"/>
        <v>9.0462216081890201E-3</v>
      </c>
      <c r="AF108" s="8">
        <f t="shared" si="9"/>
        <v>9.4412392439959802E-3</v>
      </c>
      <c r="AG108" s="8">
        <f t="shared" si="10"/>
        <v>5.9886257676957655E-3</v>
      </c>
      <c r="AH108" s="8">
        <f t="shared" si="11"/>
        <v>5.8291467729282374E-3</v>
      </c>
    </row>
    <row r="109" spans="1:34" ht="15" customHeight="1" x14ac:dyDescent="0.25">
      <c r="A109" s="5">
        <v>108</v>
      </c>
      <c r="B109" s="9" t="s">
        <v>105</v>
      </c>
      <c r="C109" s="10">
        <v>99379</v>
      </c>
      <c r="D109" s="10">
        <v>99476</v>
      </c>
      <c r="E109" s="10">
        <v>99944</v>
      </c>
      <c r="F109" s="10">
        <v>100782</v>
      </c>
      <c r="G109" s="10">
        <v>102132</v>
      </c>
      <c r="H109" s="10">
        <v>103539</v>
      </c>
      <c r="I109" s="10">
        <v>105289</v>
      </c>
      <c r="J109" s="10">
        <v>106999</v>
      </c>
      <c r="K109" s="10">
        <v>108301</v>
      </c>
      <c r="L109" s="10">
        <v>109937</v>
      </c>
      <c r="M109" s="10">
        <v>111286</v>
      </c>
      <c r="N109" s="10">
        <v>111996</v>
      </c>
      <c r="O109" s="10">
        <v>112883</v>
      </c>
      <c r="P109" s="10">
        <v>113418</v>
      </c>
      <c r="Q109" s="10">
        <v>114285</v>
      </c>
      <c r="R109" s="10">
        <v>116063</v>
      </c>
      <c r="S109" s="10">
        <v>117731</v>
      </c>
      <c r="T109" s="10">
        <v>118884</v>
      </c>
      <c r="U109" s="10">
        <v>119934</v>
      </c>
      <c r="V109" s="10">
        <v>121206</v>
      </c>
      <c r="W109" s="10">
        <v>122335</v>
      </c>
      <c r="X109" s="10">
        <v>123706</v>
      </c>
      <c r="Y109" s="10">
        <v>124127</v>
      </c>
      <c r="Z109" s="10">
        <v>125184</v>
      </c>
      <c r="AA109" s="10">
        <v>126899</v>
      </c>
      <c r="AB109" s="10">
        <v>128414</v>
      </c>
      <c r="AC109" s="8">
        <f t="shared" si="6"/>
        <v>0.29216434055484558</v>
      </c>
      <c r="AD109" s="8">
        <f t="shared" si="7"/>
        <v>1.0305483299095641E-2</v>
      </c>
      <c r="AE109" s="8">
        <f t="shared" si="8"/>
        <v>1.0163932658495689E-2</v>
      </c>
      <c r="AF109" s="8">
        <f t="shared" si="9"/>
        <v>9.7464374065745485E-3</v>
      </c>
      <c r="AG109" s="8">
        <f t="shared" si="10"/>
        <v>1.1382353099655074E-2</v>
      </c>
      <c r="AH109" s="8">
        <f t="shared" si="11"/>
        <v>1.1938628357985485E-2</v>
      </c>
    </row>
    <row r="110" spans="1:34" ht="15" customHeight="1" x14ac:dyDescent="0.25">
      <c r="A110" s="5">
        <v>109</v>
      </c>
      <c r="B110" s="6" t="s">
        <v>140</v>
      </c>
      <c r="C110" s="7">
        <v>382749</v>
      </c>
      <c r="D110" s="7">
        <v>385397</v>
      </c>
      <c r="E110" s="7">
        <v>388885</v>
      </c>
      <c r="F110" s="7">
        <v>393622</v>
      </c>
      <c r="G110" s="7">
        <v>399490</v>
      </c>
      <c r="H110" s="7">
        <v>406555</v>
      </c>
      <c r="I110" s="7">
        <v>414969</v>
      </c>
      <c r="J110" s="7">
        <v>421589</v>
      </c>
      <c r="K110" s="7">
        <v>425766</v>
      </c>
      <c r="L110" s="7">
        <v>428937</v>
      </c>
      <c r="M110" s="7">
        <v>435571</v>
      </c>
      <c r="N110" s="7">
        <v>437507</v>
      </c>
      <c r="O110" s="7">
        <v>438917</v>
      </c>
      <c r="P110" s="7">
        <v>441015</v>
      </c>
      <c r="Q110" s="7">
        <v>443197</v>
      </c>
      <c r="R110" s="7">
        <v>445098</v>
      </c>
      <c r="S110" s="7">
        <v>447808</v>
      </c>
      <c r="T110" s="7">
        <v>450327</v>
      </c>
      <c r="U110" s="7">
        <v>453427</v>
      </c>
      <c r="V110" s="7">
        <v>454958</v>
      </c>
      <c r="W110" s="7">
        <v>456725</v>
      </c>
      <c r="X110" s="7">
        <v>459306</v>
      </c>
      <c r="Y110" s="7">
        <v>461464</v>
      </c>
      <c r="Z110" s="7">
        <v>466068</v>
      </c>
      <c r="AA110" s="7">
        <v>469986</v>
      </c>
      <c r="AB110" s="7">
        <v>473197</v>
      </c>
      <c r="AC110" s="8">
        <f t="shared" si="6"/>
        <v>0.23631152530770819</v>
      </c>
      <c r="AD110" s="8">
        <f t="shared" si="7"/>
        <v>8.5213969705757453E-3</v>
      </c>
      <c r="AE110" s="8">
        <f t="shared" si="8"/>
        <v>6.1405070525610839E-3</v>
      </c>
      <c r="AF110" s="8">
        <f t="shared" si="9"/>
        <v>7.1112321860242744E-3</v>
      </c>
      <c r="AG110" s="8">
        <f t="shared" si="10"/>
        <v>8.404369364824138E-3</v>
      </c>
      <c r="AH110" s="8">
        <f t="shared" si="11"/>
        <v>6.8321184035269131E-3</v>
      </c>
    </row>
    <row r="111" spans="1:34" ht="15" customHeight="1" x14ac:dyDescent="0.25">
      <c r="A111" s="5">
        <v>110</v>
      </c>
      <c r="B111" s="6" t="s">
        <v>109</v>
      </c>
      <c r="C111" s="7">
        <v>509454</v>
      </c>
      <c r="D111" s="7">
        <v>510511</v>
      </c>
      <c r="E111" s="7">
        <v>513711</v>
      </c>
      <c r="F111" s="7">
        <v>516171</v>
      </c>
      <c r="G111" s="7">
        <v>517793</v>
      </c>
      <c r="H111" s="7">
        <v>520431</v>
      </c>
      <c r="I111" s="7">
        <v>525594</v>
      </c>
      <c r="J111" s="7">
        <v>529783</v>
      </c>
      <c r="K111" s="7">
        <v>533802</v>
      </c>
      <c r="L111" s="7">
        <v>536919</v>
      </c>
      <c r="M111" s="7">
        <v>550373</v>
      </c>
      <c r="N111" s="7">
        <v>553658</v>
      </c>
      <c r="O111" s="7">
        <v>557531</v>
      </c>
      <c r="P111" s="7">
        <v>561698</v>
      </c>
      <c r="Q111" s="7">
        <v>565811</v>
      </c>
      <c r="R111" s="7">
        <v>570418</v>
      </c>
      <c r="S111" s="7">
        <v>574403</v>
      </c>
      <c r="T111" s="7">
        <v>578740</v>
      </c>
      <c r="U111" s="7">
        <v>583200</v>
      </c>
      <c r="V111" s="7">
        <v>587547</v>
      </c>
      <c r="W111" s="7">
        <v>592775</v>
      </c>
      <c r="X111" s="7">
        <v>599815</v>
      </c>
      <c r="Y111" s="7">
        <v>603719</v>
      </c>
      <c r="Z111" s="7">
        <v>608434</v>
      </c>
      <c r="AA111" s="7">
        <v>614139</v>
      </c>
      <c r="AB111" s="7">
        <v>617427</v>
      </c>
      <c r="AC111" s="8">
        <f t="shared" si="6"/>
        <v>0.21193866374589265</v>
      </c>
      <c r="AD111" s="8">
        <f t="shared" si="7"/>
        <v>7.7184862765466988E-3</v>
      </c>
      <c r="AE111" s="8">
        <f t="shared" si="8"/>
        <v>7.9505810876663308E-3</v>
      </c>
      <c r="AF111" s="8">
        <f t="shared" si="9"/>
        <v>8.1824835251180783E-3</v>
      </c>
      <c r="AG111" s="8">
        <f t="shared" si="10"/>
        <v>7.512070083945499E-3</v>
      </c>
      <c r="AH111" s="8">
        <f t="shared" si="11"/>
        <v>5.3538368349836116E-3</v>
      </c>
    </row>
    <row r="112" spans="1:34" ht="15" customHeight="1" x14ac:dyDescent="0.25">
      <c r="A112" s="5">
        <v>111</v>
      </c>
      <c r="B112" s="9" t="s">
        <v>36</v>
      </c>
      <c r="C112" s="10">
        <v>214093</v>
      </c>
      <c r="D112" s="10">
        <v>215561</v>
      </c>
      <c r="E112" s="10">
        <v>217272</v>
      </c>
      <c r="F112" s="10">
        <v>219485</v>
      </c>
      <c r="G112" s="10">
        <v>222335</v>
      </c>
      <c r="H112" s="10">
        <v>223819</v>
      </c>
      <c r="I112" s="10">
        <v>225559</v>
      </c>
      <c r="J112" s="10">
        <v>228241</v>
      </c>
      <c r="K112" s="10">
        <v>230849</v>
      </c>
      <c r="L112" s="10">
        <v>233378</v>
      </c>
      <c r="M112" s="10">
        <v>253825</v>
      </c>
      <c r="N112" s="10">
        <v>255830</v>
      </c>
      <c r="O112" s="10">
        <v>257177</v>
      </c>
      <c r="P112" s="10">
        <v>259030</v>
      </c>
      <c r="Q112" s="10">
        <v>260837</v>
      </c>
      <c r="R112" s="10">
        <v>263235</v>
      </c>
      <c r="S112" s="10">
        <v>265507</v>
      </c>
      <c r="T112" s="10">
        <v>269739</v>
      </c>
      <c r="U112" s="10">
        <v>272292</v>
      </c>
      <c r="V112" s="10">
        <v>275331</v>
      </c>
      <c r="W112" s="10">
        <v>296386</v>
      </c>
      <c r="X112" s="10">
        <v>299398</v>
      </c>
      <c r="Y112" s="10">
        <v>301761</v>
      </c>
      <c r="Z112" s="10">
        <v>305076</v>
      </c>
      <c r="AA112" s="10">
        <v>307067</v>
      </c>
      <c r="AB112" s="10">
        <v>308807</v>
      </c>
      <c r="AC112" s="8">
        <f t="shared" si="6"/>
        <v>0.44239652861139783</v>
      </c>
      <c r="AD112" s="8">
        <f t="shared" si="7"/>
        <v>1.4760109712642855E-2</v>
      </c>
      <c r="AE112" s="8">
        <f t="shared" si="8"/>
        <v>1.6095084308761276E-2</v>
      </c>
      <c r="AF112" s="8">
        <f t="shared" si="9"/>
        <v>8.2445662716033041E-3</v>
      </c>
      <c r="AG112" s="8">
        <f t="shared" si="10"/>
        <v>7.7233970647883066E-3</v>
      </c>
      <c r="AH112" s="8">
        <f t="shared" si="11"/>
        <v>5.6665157766871725E-3</v>
      </c>
    </row>
    <row r="113" spans="1:34" ht="15" customHeight="1" x14ac:dyDescent="0.25">
      <c r="A113" s="5">
        <v>112</v>
      </c>
      <c r="B113" s="6" t="s">
        <v>277</v>
      </c>
      <c r="C113" s="7">
        <v>1739669</v>
      </c>
      <c r="D113" s="7">
        <v>1745147</v>
      </c>
      <c r="E113" s="7">
        <v>1728245</v>
      </c>
      <c r="F113" s="7">
        <v>1723138</v>
      </c>
      <c r="G113" s="7">
        <v>1724074</v>
      </c>
      <c r="H113" s="7">
        <v>1737313</v>
      </c>
      <c r="I113" s="7">
        <v>1754557</v>
      </c>
      <c r="J113" s="7">
        <v>1778432</v>
      </c>
      <c r="K113" s="7">
        <v>1810646</v>
      </c>
      <c r="L113" s="7">
        <v>1839700</v>
      </c>
      <c r="M113" s="7">
        <v>1842130</v>
      </c>
      <c r="N113" s="7">
        <v>1870913</v>
      </c>
      <c r="O113" s="7">
        <v>1899589</v>
      </c>
      <c r="P113" s="7">
        <v>1930993</v>
      </c>
      <c r="Q113" s="7">
        <v>1959145</v>
      </c>
      <c r="R113" s="7">
        <v>1986324</v>
      </c>
      <c r="S113" s="7">
        <v>2002076</v>
      </c>
      <c r="T113" s="7">
        <v>2009448</v>
      </c>
      <c r="U113" s="7">
        <v>2012751</v>
      </c>
      <c r="V113" s="7">
        <v>2006909</v>
      </c>
      <c r="W113" s="7">
        <v>1995874</v>
      </c>
      <c r="X113" s="7">
        <v>1949222</v>
      </c>
      <c r="Y113" s="7">
        <v>1947825</v>
      </c>
      <c r="Z113" s="7">
        <v>1958644</v>
      </c>
      <c r="AA113" s="7">
        <v>1976995</v>
      </c>
      <c r="AB113" s="7">
        <v>1984473</v>
      </c>
      <c r="AC113" s="8">
        <f t="shared" si="6"/>
        <v>0.14071872292947682</v>
      </c>
      <c r="AD113" s="8">
        <f t="shared" si="7"/>
        <v>5.2802324468348427E-3</v>
      </c>
      <c r="AE113" s="8">
        <f t="shared" si="8"/>
        <v>-9.3226314604955007E-5</v>
      </c>
      <c r="AF113" s="8">
        <f t="shared" si="9"/>
        <v>-1.1450762868379094E-3</v>
      </c>
      <c r="AG113" s="8">
        <f t="shared" si="10"/>
        <v>6.2326835922206225E-3</v>
      </c>
      <c r="AH113" s="8">
        <f t="shared" si="11"/>
        <v>3.7825083017407734E-3</v>
      </c>
    </row>
    <row r="114" spans="1:34" ht="15" customHeight="1" x14ac:dyDescent="0.25">
      <c r="A114" s="5">
        <v>113</v>
      </c>
      <c r="B114" s="6" t="s">
        <v>211</v>
      </c>
      <c r="C114" s="7">
        <v>351561</v>
      </c>
      <c r="D114" s="7">
        <v>353965</v>
      </c>
      <c r="E114" s="7">
        <v>356098</v>
      </c>
      <c r="F114" s="7">
        <v>358669</v>
      </c>
      <c r="G114" s="7">
        <v>361225</v>
      </c>
      <c r="H114" s="7">
        <v>361882</v>
      </c>
      <c r="I114" s="7">
        <v>362813</v>
      </c>
      <c r="J114" s="7">
        <v>363402</v>
      </c>
      <c r="K114" s="7">
        <v>364571</v>
      </c>
      <c r="L114" s="7">
        <v>366222</v>
      </c>
      <c r="M114" s="7">
        <v>368206</v>
      </c>
      <c r="N114" s="7">
        <v>369858</v>
      </c>
      <c r="O114" s="7">
        <v>373046</v>
      </c>
      <c r="P114" s="7">
        <v>375914</v>
      </c>
      <c r="Q114" s="7">
        <v>377373</v>
      </c>
      <c r="R114" s="7">
        <v>378569</v>
      </c>
      <c r="S114" s="7">
        <v>380199</v>
      </c>
      <c r="T114" s="7">
        <v>382721</v>
      </c>
      <c r="U114" s="7">
        <v>384914</v>
      </c>
      <c r="V114" s="7">
        <v>386203</v>
      </c>
      <c r="W114" s="7">
        <v>386434</v>
      </c>
      <c r="X114" s="7">
        <v>382139</v>
      </c>
      <c r="Y114" s="7">
        <v>387024</v>
      </c>
      <c r="Z114" s="7">
        <v>391369</v>
      </c>
      <c r="AA114" s="7">
        <v>397329</v>
      </c>
      <c r="AB114" s="7">
        <v>399289</v>
      </c>
      <c r="AC114" s="8">
        <f t="shared" si="6"/>
        <v>0.13576022368806551</v>
      </c>
      <c r="AD114" s="8">
        <f t="shared" si="7"/>
        <v>5.105075812416926E-3</v>
      </c>
      <c r="AE114" s="8">
        <f t="shared" si="8"/>
        <v>5.3429338997488252E-3</v>
      </c>
      <c r="AF114" s="8">
        <f t="shared" si="9"/>
        <v>6.5663395556214699E-3</v>
      </c>
      <c r="AG114" s="8">
        <f t="shared" si="10"/>
        <v>1.0453849930698089E-2</v>
      </c>
      <c r="AH114" s="8">
        <f t="shared" si="11"/>
        <v>4.9329397048793319E-3</v>
      </c>
    </row>
    <row r="115" spans="1:34" ht="15" customHeight="1" x14ac:dyDescent="0.25">
      <c r="A115" s="5">
        <v>114</v>
      </c>
      <c r="B115" s="6" t="s">
        <v>181</v>
      </c>
      <c r="C115" s="7">
        <v>120838</v>
      </c>
      <c r="D115" s="7">
        <v>123239</v>
      </c>
      <c r="E115" s="7">
        <v>124743</v>
      </c>
      <c r="F115" s="7">
        <v>126224</v>
      </c>
      <c r="G115" s="7">
        <v>128321</v>
      </c>
      <c r="H115" s="7">
        <v>130098</v>
      </c>
      <c r="I115" s="7">
        <v>131995</v>
      </c>
      <c r="J115" s="7">
        <v>133436</v>
      </c>
      <c r="K115" s="7">
        <v>134288</v>
      </c>
      <c r="L115" s="7">
        <v>134319</v>
      </c>
      <c r="M115" s="7">
        <v>142242</v>
      </c>
      <c r="N115" s="7">
        <v>142129</v>
      </c>
      <c r="O115" s="7">
        <v>141978</v>
      </c>
      <c r="P115" s="7">
        <v>141492</v>
      </c>
      <c r="Q115" s="7">
        <v>141765</v>
      </c>
      <c r="R115" s="7">
        <v>142445</v>
      </c>
      <c r="S115" s="7">
        <v>142920</v>
      </c>
      <c r="T115" s="7">
        <v>143016</v>
      </c>
      <c r="U115" s="7">
        <v>143000</v>
      </c>
      <c r="V115" s="7">
        <v>143203</v>
      </c>
      <c r="W115" s="7">
        <v>142786</v>
      </c>
      <c r="X115" s="7">
        <v>142687</v>
      </c>
      <c r="Y115" s="7">
        <v>143657</v>
      </c>
      <c r="Z115" s="7">
        <v>145315</v>
      </c>
      <c r="AA115" s="7">
        <v>146957</v>
      </c>
      <c r="AB115" s="7">
        <v>147819</v>
      </c>
      <c r="AC115" s="8">
        <f t="shared" si="6"/>
        <v>0.22328241116205166</v>
      </c>
      <c r="AD115" s="8">
        <f t="shared" si="7"/>
        <v>8.0940913349398791E-3</v>
      </c>
      <c r="AE115" s="8">
        <f t="shared" si="8"/>
        <v>3.7101247423723116E-3</v>
      </c>
      <c r="AF115" s="8">
        <f t="shared" si="9"/>
        <v>6.9523655522969463E-3</v>
      </c>
      <c r="AG115" s="8">
        <f t="shared" si="10"/>
        <v>9.5654723195388591E-3</v>
      </c>
      <c r="AH115" s="8">
        <f t="shared" si="11"/>
        <v>5.865661383942242E-3</v>
      </c>
    </row>
    <row r="116" spans="1:34" ht="15" customHeight="1" x14ac:dyDescent="0.25">
      <c r="A116" s="5">
        <v>115</v>
      </c>
      <c r="B116" s="9" t="s">
        <v>143</v>
      </c>
      <c r="C116" s="10">
        <v>168045</v>
      </c>
      <c r="D116" s="10">
        <v>171693</v>
      </c>
      <c r="E116" s="10">
        <v>175136</v>
      </c>
      <c r="F116" s="10">
        <v>177998</v>
      </c>
      <c r="G116" s="10">
        <v>179458</v>
      </c>
      <c r="H116" s="10">
        <v>181477</v>
      </c>
      <c r="I116" s="10">
        <v>183771</v>
      </c>
      <c r="J116" s="10">
        <v>186075</v>
      </c>
      <c r="K116" s="10">
        <v>187672</v>
      </c>
      <c r="L116" s="10">
        <v>189148</v>
      </c>
      <c r="M116" s="10">
        <v>189155</v>
      </c>
      <c r="N116" s="10">
        <v>189713</v>
      </c>
      <c r="O116" s="10">
        <v>189883</v>
      </c>
      <c r="P116" s="10">
        <v>190564</v>
      </c>
      <c r="Q116" s="10">
        <v>191822</v>
      </c>
      <c r="R116" s="10">
        <v>193834</v>
      </c>
      <c r="S116" s="10">
        <v>194992</v>
      </c>
      <c r="T116" s="10">
        <v>196429</v>
      </c>
      <c r="U116" s="10">
        <v>197982</v>
      </c>
      <c r="V116" s="10">
        <v>199076</v>
      </c>
      <c r="W116" s="10">
        <v>199811</v>
      </c>
      <c r="X116" s="10">
        <v>200657</v>
      </c>
      <c r="Y116" s="10">
        <v>201652</v>
      </c>
      <c r="Z116" s="10">
        <v>203385</v>
      </c>
      <c r="AA116" s="10">
        <v>204882</v>
      </c>
      <c r="AB116" s="10">
        <v>205854</v>
      </c>
      <c r="AC116" s="8">
        <f t="shared" si="6"/>
        <v>0.22499330536463447</v>
      </c>
      <c r="AD116" s="8">
        <f t="shared" si="7"/>
        <v>8.1504507005993876E-3</v>
      </c>
      <c r="AE116" s="8">
        <f t="shared" si="8"/>
        <v>6.0346412216425449E-3</v>
      </c>
      <c r="AF116" s="8">
        <f t="shared" si="9"/>
        <v>5.9768424504174078E-3</v>
      </c>
      <c r="AG116" s="8">
        <f t="shared" si="10"/>
        <v>6.8982642363055735E-3</v>
      </c>
      <c r="AH116" s="8">
        <f t="shared" si="11"/>
        <v>4.7441942191114887E-3</v>
      </c>
    </row>
    <row r="117" spans="1:34" ht="15" customHeight="1" x14ac:dyDescent="0.25">
      <c r="A117" s="5">
        <v>116</v>
      </c>
      <c r="B117" s="9" t="s">
        <v>123</v>
      </c>
      <c r="C117" s="10">
        <v>143006</v>
      </c>
      <c r="D117" s="10">
        <v>142234</v>
      </c>
      <c r="E117" s="10">
        <v>141466</v>
      </c>
      <c r="F117" s="10">
        <v>141263</v>
      </c>
      <c r="G117" s="10">
        <v>141630</v>
      </c>
      <c r="H117" s="10">
        <v>141836</v>
      </c>
      <c r="I117" s="10">
        <v>142454</v>
      </c>
      <c r="J117" s="10">
        <v>143128</v>
      </c>
      <c r="K117" s="10">
        <v>143826</v>
      </c>
      <c r="L117" s="10">
        <v>144238</v>
      </c>
      <c r="M117" s="10">
        <v>147316</v>
      </c>
      <c r="N117" s="10">
        <v>147418</v>
      </c>
      <c r="O117" s="10">
        <v>147729</v>
      </c>
      <c r="P117" s="10">
        <v>147954</v>
      </c>
      <c r="Q117" s="10">
        <v>148411</v>
      </c>
      <c r="R117" s="10">
        <v>148048</v>
      </c>
      <c r="S117" s="10">
        <v>148297</v>
      </c>
      <c r="T117" s="10">
        <v>148883</v>
      </c>
      <c r="U117" s="10">
        <v>149408</v>
      </c>
      <c r="V117" s="10">
        <v>150182</v>
      </c>
      <c r="W117" s="10">
        <v>151338</v>
      </c>
      <c r="X117" s="10">
        <v>152528</v>
      </c>
      <c r="Y117" s="10">
        <v>153964</v>
      </c>
      <c r="Z117" s="10">
        <v>155253</v>
      </c>
      <c r="AA117" s="10">
        <v>156371</v>
      </c>
      <c r="AB117" s="10">
        <v>156609</v>
      </c>
      <c r="AC117" s="8">
        <f t="shared" si="6"/>
        <v>9.5121882997916171E-2</v>
      </c>
      <c r="AD117" s="8">
        <f t="shared" si="7"/>
        <v>3.6412398951124469E-3</v>
      </c>
      <c r="AE117" s="8">
        <f t="shared" si="8"/>
        <v>5.6374014457651889E-3</v>
      </c>
      <c r="AF117" s="8">
        <f t="shared" si="9"/>
        <v>6.8707978203783604E-3</v>
      </c>
      <c r="AG117" s="8">
        <f t="shared" si="10"/>
        <v>5.6939641126096951E-3</v>
      </c>
      <c r="AH117" s="8">
        <f t="shared" si="11"/>
        <v>1.5220213466691395E-3</v>
      </c>
    </row>
    <row r="118" spans="1:34" ht="15" customHeight="1" x14ac:dyDescent="0.25">
      <c r="A118" s="5">
        <v>117</v>
      </c>
      <c r="B118" s="6" t="s">
        <v>184</v>
      </c>
      <c r="C118" s="7">
        <v>113297</v>
      </c>
      <c r="D118" s="7">
        <v>112952</v>
      </c>
      <c r="E118" s="7">
        <v>112804</v>
      </c>
      <c r="F118" s="7">
        <v>112777</v>
      </c>
      <c r="G118" s="7">
        <v>113569</v>
      </c>
      <c r="H118" s="7">
        <v>113221</v>
      </c>
      <c r="I118" s="7">
        <v>112697</v>
      </c>
      <c r="J118" s="7">
        <v>113300</v>
      </c>
      <c r="K118" s="7">
        <v>113419</v>
      </c>
      <c r="L118" s="7">
        <v>113811</v>
      </c>
      <c r="M118" s="7">
        <v>122725</v>
      </c>
      <c r="N118" s="7">
        <v>123224</v>
      </c>
      <c r="O118" s="7">
        <v>123089</v>
      </c>
      <c r="P118" s="7">
        <v>122462</v>
      </c>
      <c r="Q118" s="7">
        <v>121806</v>
      </c>
      <c r="R118" s="7">
        <v>120907</v>
      </c>
      <c r="S118" s="7">
        <v>120208</v>
      </c>
      <c r="T118" s="7">
        <v>118376</v>
      </c>
      <c r="U118" s="7">
        <v>117993</v>
      </c>
      <c r="V118" s="7">
        <v>117749</v>
      </c>
      <c r="W118" s="7">
        <v>117758</v>
      </c>
      <c r="X118" s="7">
        <v>117416</v>
      </c>
      <c r="Y118" s="7">
        <v>118206</v>
      </c>
      <c r="Z118" s="7">
        <v>119731</v>
      </c>
      <c r="AA118" s="7">
        <v>121168</v>
      </c>
      <c r="AB118" s="7">
        <v>122278</v>
      </c>
      <c r="AC118" s="8">
        <f t="shared" si="6"/>
        <v>7.9269530525962736E-2</v>
      </c>
      <c r="AD118" s="8">
        <f t="shared" si="7"/>
        <v>3.0560382599313929E-3</v>
      </c>
      <c r="AE118" s="8">
        <f t="shared" si="8"/>
        <v>1.1281845168631399E-3</v>
      </c>
      <c r="AF118" s="8">
        <f t="shared" si="9"/>
        <v>7.5615391028733825E-3</v>
      </c>
      <c r="AG118" s="8">
        <f t="shared" si="10"/>
        <v>1.1353391341533792E-2</v>
      </c>
      <c r="AH118" s="8">
        <f t="shared" si="11"/>
        <v>9.1608345437739335E-3</v>
      </c>
    </row>
    <row r="119" spans="1:34" ht="15" customHeight="1" x14ac:dyDescent="0.25">
      <c r="A119" s="5">
        <v>118</v>
      </c>
      <c r="B119" s="6" t="s">
        <v>145</v>
      </c>
      <c r="C119" s="7">
        <v>194010</v>
      </c>
      <c r="D119" s="7">
        <v>194657</v>
      </c>
      <c r="E119" s="7">
        <v>196345</v>
      </c>
      <c r="F119" s="7">
        <v>197353</v>
      </c>
      <c r="G119" s="7">
        <v>198362</v>
      </c>
      <c r="H119" s="7">
        <v>199424</v>
      </c>
      <c r="I119" s="7">
        <v>201200</v>
      </c>
      <c r="J119" s="7">
        <v>202903</v>
      </c>
      <c r="K119" s="7">
        <v>204496</v>
      </c>
      <c r="L119" s="7">
        <v>206874</v>
      </c>
      <c r="M119" s="7">
        <v>280468</v>
      </c>
      <c r="N119" s="7">
        <v>282319</v>
      </c>
      <c r="O119" s="7">
        <v>282864</v>
      </c>
      <c r="P119" s="7">
        <v>282323</v>
      </c>
      <c r="Q119" s="7">
        <v>282864</v>
      </c>
      <c r="R119" s="7">
        <v>283329</v>
      </c>
      <c r="S119" s="7">
        <v>283187</v>
      </c>
      <c r="T119" s="7">
        <v>284047</v>
      </c>
      <c r="U119" s="7">
        <v>284649</v>
      </c>
      <c r="V119" s="7">
        <v>285775</v>
      </c>
      <c r="W119" s="7">
        <v>286412</v>
      </c>
      <c r="X119" s="7">
        <v>288327</v>
      </c>
      <c r="Y119" s="7">
        <v>290675</v>
      </c>
      <c r="Z119" s="7">
        <v>294161</v>
      </c>
      <c r="AA119" s="7">
        <v>296451</v>
      </c>
      <c r="AB119" s="7">
        <v>297315</v>
      </c>
      <c r="AC119" s="8">
        <f t="shared" si="6"/>
        <v>0.53247255296118756</v>
      </c>
      <c r="AD119" s="8">
        <f t="shared" si="7"/>
        <v>1.7221915384716402E-2</v>
      </c>
      <c r="AE119" s="8">
        <f t="shared" si="8"/>
        <v>4.829968498226922E-3</v>
      </c>
      <c r="AF119" s="8">
        <f t="shared" si="9"/>
        <v>7.5001561573717623E-3</v>
      </c>
      <c r="AG119" s="8">
        <f t="shared" si="10"/>
        <v>7.5572053741184142E-3</v>
      </c>
      <c r="AH119" s="8">
        <f t="shared" si="11"/>
        <v>2.914478278029084E-3</v>
      </c>
    </row>
    <row r="120" spans="1:34" ht="15" customHeight="1" x14ac:dyDescent="0.25">
      <c r="A120" s="5">
        <v>119</v>
      </c>
      <c r="B120" s="6" t="s">
        <v>134</v>
      </c>
      <c r="C120" s="7">
        <v>2194022</v>
      </c>
      <c r="D120" s="7">
        <v>2246785</v>
      </c>
      <c r="E120" s="7">
        <v>2276250</v>
      </c>
      <c r="F120" s="7">
        <v>2297441</v>
      </c>
      <c r="G120" s="7">
        <v>2321712</v>
      </c>
      <c r="H120" s="7">
        <v>2353518</v>
      </c>
      <c r="I120" s="7">
        <v>2399620</v>
      </c>
      <c r="J120" s="7">
        <v>2449476</v>
      </c>
      <c r="K120" s="7">
        <v>2500384</v>
      </c>
      <c r="L120" s="7">
        <v>2552195</v>
      </c>
      <c r="M120" s="7">
        <v>2554032</v>
      </c>
      <c r="N120" s="7">
        <v>2600467</v>
      </c>
      <c r="O120" s="7">
        <v>2645858</v>
      </c>
      <c r="P120" s="7">
        <v>2694188</v>
      </c>
      <c r="Q120" s="7">
        <v>2745645</v>
      </c>
      <c r="R120" s="7">
        <v>2802640</v>
      </c>
      <c r="S120" s="7">
        <v>2844505</v>
      </c>
      <c r="T120" s="7">
        <v>2877443</v>
      </c>
      <c r="U120" s="7">
        <v>2915538</v>
      </c>
      <c r="V120" s="7">
        <v>2944122</v>
      </c>
      <c r="W120" s="7">
        <v>2970099</v>
      </c>
      <c r="X120" s="7">
        <v>2978802</v>
      </c>
      <c r="Y120" s="7">
        <v>2994295</v>
      </c>
      <c r="Z120" s="7">
        <v>3031278</v>
      </c>
      <c r="AA120" s="7">
        <v>3081092</v>
      </c>
      <c r="AB120" s="7">
        <v>3092037</v>
      </c>
      <c r="AC120" s="8">
        <f t="shared" si="6"/>
        <v>0.40930081831449272</v>
      </c>
      <c r="AD120" s="8">
        <f t="shared" si="7"/>
        <v>1.3818351222079306E-2</v>
      </c>
      <c r="AE120" s="8">
        <f t="shared" si="8"/>
        <v>9.8752684982912342E-3</v>
      </c>
      <c r="AF120" s="8">
        <f t="shared" si="9"/>
        <v>8.0794261061649664E-3</v>
      </c>
      <c r="AG120" s="8">
        <f t="shared" si="10"/>
        <v>1.0764621232651095E-2</v>
      </c>
      <c r="AH120" s="8">
        <f t="shared" si="11"/>
        <v>3.5523119725084482E-3</v>
      </c>
    </row>
    <row r="121" spans="1:34" ht="15" customHeight="1" x14ac:dyDescent="0.25">
      <c r="A121" s="5">
        <v>120</v>
      </c>
      <c r="B121" s="9" t="s">
        <v>183</v>
      </c>
      <c r="C121" s="10">
        <v>143045</v>
      </c>
      <c r="D121" s="10">
        <v>143343</v>
      </c>
      <c r="E121" s="10">
        <v>143359</v>
      </c>
      <c r="F121" s="10">
        <v>143465</v>
      </c>
      <c r="G121" s="10">
        <v>143721</v>
      </c>
      <c r="H121" s="10">
        <v>143826</v>
      </c>
      <c r="I121" s="10">
        <v>144532</v>
      </c>
      <c r="J121" s="10">
        <v>145519</v>
      </c>
      <c r="K121" s="10">
        <v>146524</v>
      </c>
      <c r="L121" s="10">
        <v>146596</v>
      </c>
      <c r="M121" s="10">
        <v>152367</v>
      </c>
      <c r="N121" s="10">
        <v>151580</v>
      </c>
      <c r="O121" s="10">
        <v>150467</v>
      </c>
      <c r="P121" s="10">
        <v>149267</v>
      </c>
      <c r="Q121" s="10">
        <v>148311</v>
      </c>
      <c r="R121" s="10">
        <v>146596</v>
      </c>
      <c r="S121" s="10">
        <v>146159</v>
      </c>
      <c r="T121" s="10">
        <v>145517</v>
      </c>
      <c r="U121" s="10">
        <v>144616</v>
      </c>
      <c r="V121" s="10">
        <v>143938</v>
      </c>
      <c r="W121" s="10">
        <v>144414</v>
      </c>
      <c r="X121" s="10">
        <v>144053</v>
      </c>
      <c r="Y121" s="10">
        <v>144834</v>
      </c>
      <c r="Z121" s="10">
        <v>146278</v>
      </c>
      <c r="AA121" s="10">
        <v>147856</v>
      </c>
      <c r="AB121" s="10">
        <v>148486</v>
      </c>
      <c r="AC121" s="8">
        <f t="shared" si="6"/>
        <v>3.8036981369499109E-2</v>
      </c>
      <c r="AD121" s="8">
        <f t="shared" si="7"/>
        <v>1.4943719278965872E-3</v>
      </c>
      <c r="AE121" s="8">
        <f t="shared" si="8"/>
        <v>1.281838228580412E-3</v>
      </c>
      <c r="AF121" s="8">
        <f t="shared" si="9"/>
        <v>5.5767933461383645E-3</v>
      </c>
      <c r="AG121" s="8">
        <f t="shared" si="10"/>
        <v>8.3353534442835997E-3</v>
      </c>
      <c r="AH121" s="8">
        <f t="shared" si="11"/>
        <v>4.2609024997294666E-3</v>
      </c>
    </row>
    <row r="122" spans="1:34" ht="15" customHeight="1" x14ac:dyDescent="0.25">
      <c r="A122" s="5">
        <v>121</v>
      </c>
      <c r="B122" s="6" t="s">
        <v>37</v>
      </c>
      <c r="C122" s="7">
        <v>391066</v>
      </c>
      <c r="D122" s="7">
        <v>393586</v>
      </c>
      <c r="E122" s="7">
        <v>396060</v>
      </c>
      <c r="F122" s="7">
        <v>398574</v>
      </c>
      <c r="G122" s="7">
        <v>400163</v>
      </c>
      <c r="H122" s="7">
        <v>402638</v>
      </c>
      <c r="I122" s="7">
        <v>406112</v>
      </c>
      <c r="J122" s="7">
        <v>409659</v>
      </c>
      <c r="K122" s="7">
        <v>411625</v>
      </c>
      <c r="L122" s="7">
        <v>414315</v>
      </c>
      <c r="M122" s="7">
        <v>389401</v>
      </c>
      <c r="N122" s="7">
        <v>392841</v>
      </c>
      <c r="O122" s="7">
        <v>395129</v>
      </c>
      <c r="P122" s="7">
        <v>397942</v>
      </c>
      <c r="Q122" s="7">
        <v>400303</v>
      </c>
      <c r="R122" s="7">
        <v>402935</v>
      </c>
      <c r="S122" s="7">
        <v>405357</v>
      </c>
      <c r="T122" s="7">
        <v>408265</v>
      </c>
      <c r="U122" s="7">
        <v>412217</v>
      </c>
      <c r="V122" s="7">
        <v>416356</v>
      </c>
      <c r="W122" s="7">
        <v>448605</v>
      </c>
      <c r="X122" s="7">
        <v>451685</v>
      </c>
      <c r="Y122" s="7">
        <v>454706</v>
      </c>
      <c r="Z122" s="7">
        <v>458325</v>
      </c>
      <c r="AA122" s="7">
        <v>462866</v>
      </c>
      <c r="AB122" s="7">
        <v>466258</v>
      </c>
      <c r="AC122" s="8">
        <f t="shared" si="6"/>
        <v>0.19227444983711189</v>
      </c>
      <c r="AD122" s="8">
        <f t="shared" si="7"/>
        <v>7.0593117056738652E-3</v>
      </c>
      <c r="AE122" s="8">
        <f t="shared" si="8"/>
        <v>1.4703434495741963E-2</v>
      </c>
      <c r="AF122" s="8">
        <f t="shared" si="9"/>
        <v>7.7491426270599462E-3</v>
      </c>
      <c r="AG122" s="8">
        <f t="shared" si="10"/>
        <v>8.3977558874415159E-3</v>
      </c>
      <c r="AH122" s="8">
        <f t="shared" si="11"/>
        <v>7.3282548296915309E-3</v>
      </c>
    </row>
    <row r="123" spans="1:34" ht="15" customHeight="1" x14ac:dyDescent="0.25">
      <c r="A123" s="5">
        <v>122</v>
      </c>
      <c r="B123" s="6" t="s">
        <v>116</v>
      </c>
      <c r="C123" s="7">
        <v>166903</v>
      </c>
      <c r="D123" s="7">
        <v>169135</v>
      </c>
      <c r="E123" s="7">
        <v>171010</v>
      </c>
      <c r="F123" s="7">
        <v>173946</v>
      </c>
      <c r="G123" s="7">
        <v>178167</v>
      </c>
      <c r="H123" s="7">
        <v>179013</v>
      </c>
      <c r="I123" s="7">
        <v>183113</v>
      </c>
      <c r="J123" s="7">
        <v>186710</v>
      </c>
      <c r="K123" s="7">
        <v>189926</v>
      </c>
      <c r="L123" s="7">
        <v>192222</v>
      </c>
      <c r="M123" s="7">
        <v>193457</v>
      </c>
      <c r="N123" s="7">
        <v>194489</v>
      </c>
      <c r="O123" s="7">
        <v>196205</v>
      </c>
      <c r="P123" s="7">
        <v>197913</v>
      </c>
      <c r="Q123" s="7">
        <v>198779</v>
      </c>
      <c r="R123" s="7">
        <v>203075</v>
      </c>
      <c r="S123" s="7">
        <v>205869</v>
      </c>
      <c r="T123" s="7">
        <v>209508</v>
      </c>
      <c r="U123" s="7">
        <v>212059</v>
      </c>
      <c r="V123" s="7">
        <v>214457</v>
      </c>
      <c r="W123" s="7">
        <v>215734</v>
      </c>
      <c r="X123" s="7">
        <v>218340</v>
      </c>
      <c r="Y123" s="7">
        <v>220641</v>
      </c>
      <c r="Z123" s="7">
        <v>222651</v>
      </c>
      <c r="AA123" s="7">
        <v>224159</v>
      </c>
      <c r="AB123" s="7">
        <v>224148</v>
      </c>
      <c r="AC123" s="8">
        <f t="shared" si="6"/>
        <v>0.34298364918545504</v>
      </c>
      <c r="AD123" s="8">
        <f t="shared" si="7"/>
        <v>1.1865593911933869E-2</v>
      </c>
      <c r="AE123" s="8">
        <f t="shared" si="8"/>
        <v>9.9220179307948353E-3</v>
      </c>
      <c r="AF123" s="8">
        <f t="shared" si="9"/>
        <v>7.6814280863770623E-3</v>
      </c>
      <c r="AG123" s="8">
        <f t="shared" si="10"/>
        <v>5.2703737003367834E-3</v>
      </c>
      <c r="AH123" s="8">
        <f t="shared" si="11"/>
        <v>-4.9072310279756776E-5</v>
      </c>
    </row>
    <row r="124" spans="1:34" ht="15" customHeight="1" x14ac:dyDescent="0.25">
      <c r="A124" s="5">
        <v>123</v>
      </c>
      <c r="B124" s="6" t="s">
        <v>55</v>
      </c>
      <c r="C124" s="7">
        <v>96170</v>
      </c>
      <c r="D124" s="7">
        <v>97400</v>
      </c>
      <c r="E124" s="7">
        <v>98918</v>
      </c>
      <c r="F124" s="7">
        <v>99832</v>
      </c>
      <c r="G124" s="7">
        <v>100757</v>
      </c>
      <c r="H124" s="7">
        <v>102064</v>
      </c>
      <c r="I124" s="7">
        <v>104095</v>
      </c>
      <c r="J124" s="7">
        <v>105851</v>
      </c>
      <c r="K124" s="7">
        <v>107552</v>
      </c>
      <c r="L124" s="7">
        <v>108623</v>
      </c>
      <c r="M124" s="7">
        <v>109387</v>
      </c>
      <c r="N124" s="7">
        <v>109851</v>
      </c>
      <c r="O124" s="7">
        <v>110349</v>
      </c>
      <c r="P124" s="7">
        <v>110898</v>
      </c>
      <c r="Q124" s="7">
        <v>111499</v>
      </c>
      <c r="R124" s="7">
        <v>112521</v>
      </c>
      <c r="S124" s="7">
        <v>114490</v>
      </c>
      <c r="T124" s="7">
        <v>115636</v>
      </c>
      <c r="U124" s="7">
        <v>116192</v>
      </c>
      <c r="V124" s="7">
        <v>116963</v>
      </c>
      <c r="W124" s="7">
        <v>122904</v>
      </c>
      <c r="X124" s="7">
        <v>124739</v>
      </c>
      <c r="Y124" s="7">
        <v>125903</v>
      </c>
      <c r="Z124" s="7">
        <v>126641</v>
      </c>
      <c r="AA124" s="7">
        <v>127658</v>
      </c>
      <c r="AB124" s="7">
        <v>128698</v>
      </c>
      <c r="AC124" s="8">
        <f t="shared" si="6"/>
        <v>0.33823437662472705</v>
      </c>
      <c r="AD124" s="8">
        <f t="shared" si="7"/>
        <v>1.1722217580580452E-2</v>
      </c>
      <c r="AE124" s="8">
        <f t="shared" si="8"/>
        <v>1.3523496696461024E-2</v>
      </c>
      <c r="AF124" s="8">
        <f t="shared" si="9"/>
        <v>9.255572666541978E-3</v>
      </c>
      <c r="AG124" s="8">
        <f t="shared" si="10"/>
        <v>7.3457839551867021E-3</v>
      </c>
      <c r="AH124" s="8">
        <f t="shared" si="11"/>
        <v>8.1467671434614364E-3</v>
      </c>
    </row>
    <row r="125" spans="1:34" ht="15" customHeight="1" x14ac:dyDescent="0.25">
      <c r="A125" s="5">
        <v>124</v>
      </c>
      <c r="B125" s="6" t="s">
        <v>248</v>
      </c>
      <c r="C125" s="7">
        <v>324491</v>
      </c>
      <c r="D125" s="7">
        <v>329234</v>
      </c>
      <c r="E125" s="7">
        <v>333619</v>
      </c>
      <c r="F125" s="7">
        <v>337039</v>
      </c>
      <c r="G125" s="7">
        <v>340622</v>
      </c>
      <c r="H125" s="7">
        <v>343858</v>
      </c>
      <c r="I125" s="7">
        <v>346042</v>
      </c>
      <c r="J125" s="7">
        <v>347807</v>
      </c>
      <c r="K125" s="7">
        <v>344767</v>
      </c>
      <c r="L125" s="7">
        <v>347563</v>
      </c>
      <c r="M125" s="7">
        <v>346108</v>
      </c>
      <c r="N125" s="7">
        <v>350715</v>
      </c>
      <c r="O125" s="7">
        <v>353845</v>
      </c>
      <c r="P125" s="7">
        <v>358147</v>
      </c>
      <c r="Q125" s="7">
        <v>362711</v>
      </c>
      <c r="R125" s="7">
        <v>366258</v>
      </c>
      <c r="S125" s="7">
        <v>370179</v>
      </c>
      <c r="T125" s="7">
        <v>373437</v>
      </c>
      <c r="U125" s="7">
        <v>374797</v>
      </c>
      <c r="V125" s="7">
        <v>373006</v>
      </c>
      <c r="W125" s="7">
        <v>371814</v>
      </c>
      <c r="X125" s="7">
        <v>364941</v>
      </c>
      <c r="Y125" s="7">
        <v>367307</v>
      </c>
      <c r="Z125" s="7">
        <v>367845</v>
      </c>
      <c r="AA125" s="7">
        <v>368956</v>
      </c>
      <c r="AB125" s="7">
        <v>370214</v>
      </c>
      <c r="AC125" s="8">
        <f t="shared" si="6"/>
        <v>0.14090683562872314</v>
      </c>
      <c r="AD125" s="8">
        <f t="shared" si="7"/>
        <v>5.2868630388316351E-3</v>
      </c>
      <c r="AE125" s="8">
        <f t="shared" si="8"/>
        <v>1.0748986623392298E-3</v>
      </c>
      <c r="AF125" s="8">
        <f t="shared" si="9"/>
        <v>-8.6213063387341471E-4</v>
      </c>
      <c r="AG125" s="8">
        <f t="shared" si="10"/>
        <v>2.6311909179157489E-3</v>
      </c>
      <c r="AH125" s="8">
        <f t="shared" si="11"/>
        <v>3.4096206593740176E-3</v>
      </c>
    </row>
    <row r="126" spans="1:34" ht="15" customHeight="1" x14ac:dyDescent="0.25">
      <c r="A126" s="5">
        <v>125</v>
      </c>
      <c r="B126" s="9" t="s">
        <v>121</v>
      </c>
      <c r="C126" s="10">
        <v>117488</v>
      </c>
      <c r="D126" s="10">
        <v>119287</v>
      </c>
      <c r="E126" s="10">
        <v>122131</v>
      </c>
      <c r="F126" s="10">
        <v>124510</v>
      </c>
      <c r="G126" s="10">
        <v>127095</v>
      </c>
      <c r="H126" s="10">
        <v>129457</v>
      </c>
      <c r="I126" s="10">
        <v>133651</v>
      </c>
      <c r="J126" s="10">
        <v>138289</v>
      </c>
      <c r="K126" s="10">
        <v>141905</v>
      </c>
      <c r="L126" s="10">
        <v>146093</v>
      </c>
      <c r="M126" s="10">
        <v>146274</v>
      </c>
      <c r="N126" s="10">
        <v>147243</v>
      </c>
      <c r="O126" s="10">
        <v>147429</v>
      </c>
      <c r="P126" s="10">
        <v>147349</v>
      </c>
      <c r="Q126" s="10">
        <v>147346</v>
      </c>
      <c r="R126" s="10">
        <v>148320</v>
      </c>
      <c r="S126" s="10">
        <v>150073</v>
      </c>
      <c r="T126" s="10">
        <v>151657</v>
      </c>
      <c r="U126" s="10">
        <v>153592</v>
      </c>
      <c r="V126" s="10">
        <v>154836</v>
      </c>
      <c r="W126" s="10">
        <v>156007</v>
      </c>
      <c r="X126" s="10">
        <v>157516</v>
      </c>
      <c r="Y126" s="10">
        <v>158634</v>
      </c>
      <c r="Z126" s="10">
        <v>159794</v>
      </c>
      <c r="AA126" s="10">
        <v>161400</v>
      </c>
      <c r="AB126" s="10">
        <v>162845</v>
      </c>
      <c r="AC126" s="8">
        <f t="shared" si="6"/>
        <v>0.38605644831812613</v>
      </c>
      <c r="AD126" s="8">
        <f t="shared" si="7"/>
        <v>1.3144139722727211E-2</v>
      </c>
      <c r="AE126" s="8">
        <f t="shared" si="8"/>
        <v>9.3864516306003676E-3</v>
      </c>
      <c r="AF126" s="8">
        <f t="shared" si="9"/>
        <v>8.6165001874267677E-3</v>
      </c>
      <c r="AG126" s="8">
        <f t="shared" si="10"/>
        <v>8.7712997558742067E-3</v>
      </c>
      <c r="AH126" s="8">
        <f t="shared" si="11"/>
        <v>8.9529120198265175E-3</v>
      </c>
    </row>
    <row r="127" spans="1:34" ht="15" customHeight="1" x14ac:dyDescent="0.25">
      <c r="A127" s="5">
        <v>126</v>
      </c>
      <c r="B127" s="9" t="s">
        <v>144</v>
      </c>
      <c r="C127" s="10">
        <v>119741</v>
      </c>
      <c r="D127" s="10">
        <v>119755</v>
      </c>
      <c r="E127" s="10">
        <v>121497</v>
      </c>
      <c r="F127" s="10">
        <v>122419</v>
      </c>
      <c r="G127" s="10">
        <v>124461</v>
      </c>
      <c r="H127" s="10">
        <v>126132</v>
      </c>
      <c r="I127" s="10">
        <v>128599</v>
      </c>
      <c r="J127" s="10">
        <v>130229</v>
      </c>
      <c r="K127" s="10">
        <v>133675</v>
      </c>
      <c r="L127" s="10">
        <v>135804</v>
      </c>
      <c r="M127" s="10">
        <v>140063</v>
      </c>
      <c r="N127" s="10">
        <v>142031</v>
      </c>
      <c r="O127" s="10">
        <v>144160</v>
      </c>
      <c r="P127" s="10">
        <v>142995</v>
      </c>
      <c r="Q127" s="10">
        <v>143497</v>
      </c>
      <c r="R127" s="10">
        <v>143403</v>
      </c>
      <c r="S127" s="10">
        <v>144499</v>
      </c>
      <c r="T127" s="10">
        <v>145402</v>
      </c>
      <c r="U127" s="10">
        <v>146145</v>
      </c>
      <c r="V127" s="10">
        <v>147562</v>
      </c>
      <c r="W127" s="10">
        <v>148340</v>
      </c>
      <c r="X127" s="10">
        <v>148928</v>
      </c>
      <c r="Y127" s="10">
        <v>149614</v>
      </c>
      <c r="Z127" s="10">
        <v>151175</v>
      </c>
      <c r="AA127" s="10">
        <v>152750</v>
      </c>
      <c r="AB127" s="10">
        <v>153276</v>
      </c>
      <c r="AC127" s="8">
        <f t="shared" si="6"/>
        <v>0.28006280221478025</v>
      </c>
      <c r="AD127" s="8">
        <f t="shared" si="7"/>
        <v>9.9252978957247162E-3</v>
      </c>
      <c r="AE127" s="8">
        <f t="shared" si="8"/>
        <v>6.6803516091438198E-3</v>
      </c>
      <c r="AF127" s="8">
        <f t="shared" si="9"/>
        <v>6.5681325026294424E-3</v>
      </c>
      <c r="AG127" s="8">
        <f t="shared" si="10"/>
        <v>8.0930980891187332E-3</v>
      </c>
      <c r="AH127" s="8">
        <f t="shared" si="11"/>
        <v>3.4435351882160393E-3</v>
      </c>
    </row>
    <row r="128" spans="1:34" ht="15" customHeight="1" x14ac:dyDescent="0.25">
      <c r="A128" s="5">
        <v>127</v>
      </c>
      <c r="B128" s="9" t="s">
        <v>129</v>
      </c>
      <c r="C128" s="10">
        <v>321372</v>
      </c>
      <c r="D128" s="10">
        <v>323975</v>
      </c>
      <c r="E128" s="10">
        <v>327044</v>
      </c>
      <c r="F128" s="10">
        <v>332429</v>
      </c>
      <c r="G128" s="10">
        <v>336783</v>
      </c>
      <c r="H128" s="10">
        <v>341471</v>
      </c>
      <c r="I128" s="10">
        <v>347359</v>
      </c>
      <c r="J128" s="10">
        <v>353548</v>
      </c>
      <c r="K128" s="10">
        <v>357171</v>
      </c>
      <c r="L128" s="10">
        <v>360013</v>
      </c>
      <c r="M128" s="10">
        <v>369227</v>
      </c>
      <c r="N128" s="10">
        <v>370671</v>
      </c>
      <c r="O128" s="10">
        <v>374230</v>
      </c>
      <c r="P128" s="10">
        <v>371685</v>
      </c>
      <c r="Q128" s="10">
        <v>373390</v>
      </c>
      <c r="R128" s="10">
        <v>375181</v>
      </c>
      <c r="S128" s="10">
        <v>375781</v>
      </c>
      <c r="T128" s="10">
        <v>379763</v>
      </c>
      <c r="U128" s="10">
        <v>380439</v>
      </c>
      <c r="V128" s="10">
        <v>382825</v>
      </c>
      <c r="W128" s="10">
        <v>385672</v>
      </c>
      <c r="X128" s="10">
        <v>388437</v>
      </c>
      <c r="Y128" s="10">
        <v>391618</v>
      </c>
      <c r="Z128" s="10">
        <v>394551</v>
      </c>
      <c r="AA128" s="10">
        <v>396048</v>
      </c>
      <c r="AB128" s="10">
        <v>397442</v>
      </c>
      <c r="AC128" s="8">
        <f t="shared" si="6"/>
        <v>0.23670388210547277</v>
      </c>
      <c r="AD128" s="8">
        <f t="shared" si="7"/>
        <v>8.534197626459461E-3</v>
      </c>
      <c r="AE128" s="8">
        <f t="shared" si="8"/>
        <v>5.7806875933319457E-3</v>
      </c>
      <c r="AF128" s="8">
        <f t="shared" si="9"/>
        <v>6.0304592866975426E-3</v>
      </c>
      <c r="AG128" s="8">
        <f t="shared" si="10"/>
        <v>4.9328387959279851E-3</v>
      </c>
      <c r="AH128" s="8">
        <f t="shared" si="11"/>
        <v>3.5197753807619278E-3</v>
      </c>
    </row>
    <row r="129" spans="1:34" ht="15" customHeight="1" x14ac:dyDescent="0.25">
      <c r="A129" s="5">
        <v>128</v>
      </c>
      <c r="B129" s="9" t="s">
        <v>61</v>
      </c>
      <c r="C129" s="10">
        <v>1165132</v>
      </c>
      <c r="D129" s="10">
        <v>1172461</v>
      </c>
      <c r="E129" s="10">
        <v>1180018</v>
      </c>
      <c r="F129" s="10">
        <v>1190011</v>
      </c>
      <c r="G129" s="10">
        <v>1200010</v>
      </c>
      <c r="H129" s="10">
        <v>1209493</v>
      </c>
      <c r="I129" s="10">
        <v>1222544</v>
      </c>
      <c r="J129" s="10">
        <v>1237027</v>
      </c>
      <c r="K129" s="10">
        <v>1249739</v>
      </c>
      <c r="L129" s="10">
        <v>1258577</v>
      </c>
      <c r="M129" s="10">
        <v>1205095</v>
      </c>
      <c r="N129" s="10">
        <v>1214073</v>
      </c>
      <c r="O129" s="10">
        <v>1224163</v>
      </c>
      <c r="P129" s="10">
        <v>1237909</v>
      </c>
      <c r="Q129" s="10">
        <v>1246843</v>
      </c>
      <c r="R129" s="10">
        <v>1255485</v>
      </c>
      <c r="S129" s="10">
        <v>1263416</v>
      </c>
      <c r="T129" s="10">
        <v>1272315</v>
      </c>
      <c r="U129" s="10">
        <v>1276434</v>
      </c>
      <c r="V129" s="10">
        <v>1281475</v>
      </c>
      <c r="W129" s="10">
        <v>1362981</v>
      </c>
      <c r="X129" s="10">
        <v>1361919</v>
      </c>
      <c r="Y129" s="10">
        <v>1367581</v>
      </c>
      <c r="Z129" s="10">
        <v>1378949</v>
      </c>
      <c r="AA129" s="10">
        <v>1395134</v>
      </c>
      <c r="AB129" s="10">
        <v>1402509</v>
      </c>
      <c r="AC129" s="8">
        <f t="shared" si="6"/>
        <v>0.20373399752131088</v>
      </c>
      <c r="AD129" s="8">
        <f t="shared" si="7"/>
        <v>7.4447106916448735E-3</v>
      </c>
      <c r="AE129" s="8">
        <f t="shared" si="8"/>
        <v>1.113562696278958E-2</v>
      </c>
      <c r="AF129" s="8">
        <f t="shared" si="9"/>
        <v>5.7340898626518921E-3</v>
      </c>
      <c r="AG129" s="8">
        <f t="shared" si="10"/>
        <v>8.4418631751776996E-3</v>
      </c>
      <c r="AH129" s="8">
        <f t="shared" si="11"/>
        <v>5.2862305699667555E-3</v>
      </c>
    </row>
    <row r="130" spans="1:34" ht="15" customHeight="1" x14ac:dyDescent="0.25">
      <c r="A130" s="5">
        <v>129</v>
      </c>
      <c r="B130" s="9" t="s">
        <v>119</v>
      </c>
      <c r="C130" s="10">
        <v>489359</v>
      </c>
      <c r="D130" s="10">
        <v>495448</v>
      </c>
      <c r="E130" s="10">
        <v>500966</v>
      </c>
      <c r="F130" s="10">
        <v>506179</v>
      </c>
      <c r="G130" s="10">
        <v>509528</v>
      </c>
      <c r="H130" s="10">
        <v>511498</v>
      </c>
      <c r="I130" s="10">
        <v>512073</v>
      </c>
      <c r="J130" s="10">
        <v>513791</v>
      </c>
      <c r="K130" s="10">
        <v>516026</v>
      </c>
      <c r="L130" s="10">
        <v>516826</v>
      </c>
      <c r="M130" s="10">
        <v>514152</v>
      </c>
      <c r="N130" s="10">
        <v>517298</v>
      </c>
      <c r="O130" s="10">
        <v>519869</v>
      </c>
      <c r="P130" s="10">
        <v>523216</v>
      </c>
      <c r="Q130" s="10">
        <v>528215</v>
      </c>
      <c r="R130" s="10">
        <v>531036</v>
      </c>
      <c r="S130" s="10">
        <v>535180</v>
      </c>
      <c r="T130" s="10">
        <v>539171</v>
      </c>
      <c r="U130" s="10">
        <v>543752</v>
      </c>
      <c r="V130" s="10">
        <v>548527</v>
      </c>
      <c r="W130" s="10">
        <v>552591</v>
      </c>
      <c r="X130" s="10">
        <v>558391</v>
      </c>
      <c r="Y130" s="10">
        <v>564331</v>
      </c>
      <c r="Z130" s="10">
        <v>569060</v>
      </c>
      <c r="AA130" s="10">
        <v>573465</v>
      </c>
      <c r="AB130" s="10">
        <v>577635</v>
      </c>
      <c r="AC130" s="8">
        <f t="shared" ref="AC130:AC193" si="12">IF(C130="","",IF(C130=0,"",(AB130-C130)/C130))</f>
        <v>0.18039108302902368</v>
      </c>
      <c r="AD130" s="8">
        <f t="shared" ref="AD130:AD193" si="13">IF(C130="","",IF(C130=0,"",(AB130/C130)^(1/25)-1))</f>
        <v>6.6558849981266377E-3</v>
      </c>
      <c r="AE130" s="8">
        <f t="shared" ref="AE130:AE193" si="14">IF(R130="","",IF(R130=0,"",(AB130/R130)^(1/10)-1))</f>
        <v>8.4467104158951756E-3</v>
      </c>
      <c r="AF130" s="8">
        <f t="shared" ref="AF130:AF193" si="15">IF(W130="","",IF(W130=0,"",(AB130/W130)^(1/5)-1))</f>
        <v>8.9042199223303697E-3</v>
      </c>
      <c r="AG130" s="8">
        <f t="shared" ref="AG130:AG193" si="16">IF(Y130="","",IF(Y130=0,"",(AB130/Y130)^(1/3)-1))</f>
        <v>7.7973161425688442E-3</v>
      </c>
      <c r="AH130" s="8">
        <f t="shared" ref="AH130:AH193" si="17">IF(AA130="","",IF(AA130=0,"",(AB130-AA130)/AA130))</f>
        <v>7.2715858857994821E-3</v>
      </c>
    </row>
    <row r="131" spans="1:34" ht="15" customHeight="1" x14ac:dyDescent="0.25">
      <c r="A131" s="5">
        <v>130</v>
      </c>
      <c r="B131" s="6" t="s">
        <v>242</v>
      </c>
      <c r="C131" s="7">
        <v>146362</v>
      </c>
      <c r="D131" s="7">
        <v>146673</v>
      </c>
      <c r="E131" s="7">
        <v>147590</v>
      </c>
      <c r="F131" s="7">
        <v>148722</v>
      </c>
      <c r="G131" s="7">
        <v>150227</v>
      </c>
      <c r="H131" s="7">
        <v>152489</v>
      </c>
      <c r="I131" s="7">
        <v>153910</v>
      </c>
      <c r="J131" s="7">
        <v>155402</v>
      </c>
      <c r="K131" s="7">
        <v>156784</v>
      </c>
      <c r="L131" s="7">
        <v>157745</v>
      </c>
      <c r="M131" s="7">
        <v>156831</v>
      </c>
      <c r="N131" s="7">
        <v>157847</v>
      </c>
      <c r="O131" s="7">
        <v>158339</v>
      </c>
      <c r="P131" s="7">
        <v>158045</v>
      </c>
      <c r="Q131" s="7">
        <v>158675</v>
      </c>
      <c r="R131" s="7">
        <v>158025</v>
      </c>
      <c r="S131" s="7">
        <v>157105</v>
      </c>
      <c r="T131" s="7">
        <v>155906</v>
      </c>
      <c r="U131" s="7">
        <v>155688</v>
      </c>
      <c r="V131" s="7">
        <v>155065</v>
      </c>
      <c r="W131" s="7">
        <v>153733</v>
      </c>
      <c r="X131" s="7">
        <v>152124</v>
      </c>
      <c r="Y131" s="7">
        <v>152025</v>
      </c>
      <c r="Z131" s="7">
        <v>154497</v>
      </c>
      <c r="AA131" s="7">
        <v>156407</v>
      </c>
      <c r="AB131" s="7">
        <v>157148</v>
      </c>
      <c r="AC131" s="8">
        <f t="shared" si="12"/>
        <v>7.3693991609844078E-2</v>
      </c>
      <c r="AD131" s="8">
        <f t="shared" si="13"/>
        <v>2.8482498368116449E-3</v>
      </c>
      <c r="AE131" s="8">
        <f t="shared" si="14"/>
        <v>-5.5636635980749194E-4</v>
      </c>
      <c r="AF131" s="8">
        <f t="shared" si="15"/>
        <v>4.4038093939315903E-3</v>
      </c>
      <c r="AG131" s="8">
        <f t="shared" si="16"/>
        <v>1.1108936180562967E-2</v>
      </c>
      <c r="AH131" s="8">
        <f t="shared" si="17"/>
        <v>4.7376396197101149E-3</v>
      </c>
    </row>
    <row r="132" spans="1:34" ht="15" customHeight="1" x14ac:dyDescent="0.25">
      <c r="A132" s="5">
        <v>131</v>
      </c>
      <c r="B132" s="6" t="s">
        <v>149</v>
      </c>
      <c r="C132" s="7">
        <v>612149</v>
      </c>
      <c r="D132" s="7">
        <v>617414</v>
      </c>
      <c r="E132" s="7">
        <v>623045</v>
      </c>
      <c r="F132" s="7">
        <v>629617</v>
      </c>
      <c r="G132" s="7">
        <v>637233</v>
      </c>
      <c r="H132" s="7">
        <v>645679</v>
      </c>
      <c r="I132" s="7">
        <v>657664</v>
      </c>
      <c r="J132" s="7">
        <v>666490</v>
      </c>
      <c r="K132" s="7">
        <v>675921</v>
      </c>
      <c r="L132" s="7">
        <v>685488</v>
      </c>
      <c r="M132" s="7">
        <v>702375</v>
      </c>
      <c r="N132" s="7">
        <v>711061</v>
      </c>
      <c r="O132" s="7">
        <v>718366</v>
      </c>
      <c r="P132" s="7">
        <v>724182</v>
      </c>
      <c r="Q132" s="7">
        <v>729463</v>
      </c>
      <c r="R132" s="7">
        <v>732412</v>
      </c>
      <c r="S132" s="7">
        <v>735686</v>
      </c>
      <c r="T132" s="7">
        <v>739615</v>
      </c>
      <c r="U132" s="7">
        <v>742454</v>
      </c>
      <c r="V132" s="7">
        <v>744900</v>
      </c>
      <c r="W132" s="7">
        <v>748989</v>
      </c>
      <c r="X132" s="7">
        <v>751980</v>
      </c>
      <c r="Y132" s="7">
        <v>758829</v>
      </c>
      <c r="Z132" s="7">
        <v>765621</v>
      </c>
      <c r="AA132" s="7">
        <v>772588</v>
      </c>
      <c r="AB132" s="7">
        <v>777607</v>
      </c>
      <c r="AC132" s="8">
        <f t="shared" si="12"/>
        <v>0.27029040315348063</v>
      </c>
      <c r="AD132" s="8">
        <f t="shared" si="13"/>
        <v>9.6157586911800319E-3</v>
      </c>
      <c r="AE132" s="8">
        <f t="shared" si="14"/>
        <v>6.0057685445149556E-3</v>
      </c>
      <c r="AF132" s="8">
        <f t="shared" si="15"/>
        <v>7.5275824650256062E-3</v>
      </c>
      <c r="AG132" s="8">
        <f t="shared" si="16"/>
        <v>8.1815540051892732E-3</v>
      </c>
      <c r="AH132" s="8">
        <f t="shared" si="17"/>
        <v>6.4963473416620498E-3</v>
      </c>
    </row>
    <row r="133" spans="1:34" ht="15" customHeight="1" x14ac:dyDescent="0.25">
      <c r="A133" s="5">
        <v>132</v>
      </c>
      <c r="B133" s="6" t="s">
        <v>193</v>
      </c>
      <c r="C133" s="7">
        <v>4402611</v>
      </c>
      <c r="D133" s="7">
        <v>4443310</v>
      </c>
      <c r="E133" s="7">
        <v>4459011</v>
      </c>
      <c r="F133" s="7">
        <v>4458187</v>
      </c>
      <c r="G133" s="7">
        <v>4456479</v>
      </c>
      <c r="H133" s="7">
        <v>4458891</v>
      </c>
      <c r="I133" s="7">
        <v>4473477</v>
      </c>
      <c r="J133" s="7">
        <v>4503921</v>
      </c>
      <c r="K133" s="7">
        <v>4544705</v>
      </c>
      <c r="L133" s="7">
        <v>4588680</v>
      </c>
      <c r="M133" s="7">
        <v>4567967</v>
      </c>
      <c r="N133" s="7">
        <v>4617879</v>
      </c>
      <c r="O133" s="7">
        <v>4671266</v>
      </c>
      <c r="P133" s="7">
        <v>4724110</v>
      </c>
      <c r="Q133" s="7">
        <v>4774663</v>
      </c>
      <c r="R133" s="7">
        <v>4812849</v>
      </c>
      <c r="S133" s="7">
        <v>4850147</v>
      </c>
      <c r="T133" s="7">
        <v>4889423</v>
      </c>
      <c r="U133" s="7">
        <v>4912584</v>
      </c>
      <c r="V133" s="7">
        <v>4932659</v>
      </c>
      <c r="W133" s="7">
        <v>4921409</v>
      </c>
      <c r="X133" s="7">
        <v>4907671</v>
      </c>
      <c r="Y133" s="7">
        <v>4933469</v>
      </c>
      <c r="Z133" s="7">
        <v>4970657</v>
      </c>
      <c r="AA133" s="7">
        <v>5022230</v>
      </c>
      <c r="AB133" s="7">
        <v>5034221</v>
      </c>
      <c r="AC133" s="8">
        <f t="shared" si="12"/>
        <v>0.1434625952644919</v>
      </c>
      <c r="AD133" s="8">
        <f t="shared" si="13"/>
        <v>5.3768445491098049E-3</v>
      </c>
      <c r="AE133" s="8">
        <f t="shared" si="14"/>
        <v>4.5070845651902225E-3</v>
      </c>
      <c r="AF133" s="8">
        <f t="shared" si="15"/>
        <v>4.5430737301477286E-3</v>
      </c>
      <c r="AG133" s="8">
        <f t="shared" si="16"/>
        <v>6.7615586461144961E-3</v>
      </c>
      <c r="AH133" s="8">
        <f t="shared" si="17"/>
        <v>2.3875847979881446E-3</v>
      </c>
    </row>
    <row r="134" spans="1:34" ht="15" customHeight="1" x14ac:dyDescent="0.25">
      <c r="A134" s="5">
        <v>133</v>
      </c>
      <c r="B134" s="6" t="s">
        <v>208</v>
      </c>
      <c r="C134" s="7">
        <v>884420</v>
      </c>
      <c r="D134" s="7">
        <v>888036</v>
      </c>
      <c r="E134" s="7">
        <v>890635</v>
      </c>
      <c r="F134" s="7">
        <v>892311</v>
      </c>
      <c r="G134" s="7">
        <v>892291</v>
      </c>
      <c r="H134" s="7">
        <v>891015</v>
      </c>
      <c r="I134" s="7">
        <v>888526</v>
      </c>
      <c r="J134" s="7">
        <v>889067</v>
      </c>
      <c r="K134" s="7">
        <v>894401</v>
      </c>
      <c r="L134" s="7">
        <v>901208</v>
      </c>
      <c r="M134" s="7">
        <v>919717</v>
      </c>
      <c r="N134" s="7">
        <v>929832</v>
      </c>
      <c r="O134" s="7">
        <v>938418</v>
      </c>
      <c r="P134" s="7">
        <v>944702</v>
      </c>
      <c r="Q134" s="7">
        <v>950424</v>
      </c>
      <c r="R134" s="7">
        <v>952611</v>
      </c>
      <c r="S134" s="7">
        <v>953776</v>
      </c>
      <c r="T134" s="7">
        <v>954174</v>
      </c>
      <c r="U134" s="7">
        <v>956966</v>
      </c>
      <c r="V134" s="7">
        <v>957231</v>
      </c>
      <c r="W134" s="7">
        <v>943100</v>
      </c>
      <c r="X134" s="7">
        <v>950952</v>
      </c>
      <c r="Y134" s="7">
        <v>955142</v>
      </c>
      <c r="Z134" s="7">
        <v>962351</v>
      </c>
      <c r="AA134" s="7">
        <v>974112</v>
      </c>
      <c r="AB134" s="7">
        <v>978179</v>
      </c>
      <c r="AC134" s="8">
        <f t="shared" si="12"/>
        <v>0.10601184957373194</v>
      </c>
      <c r="AD134" s="8">
        <f t="shared" si="13"/>
        <v>4.0385577621873114E-3</v>
      </c>
      <c r="AE134" s="8">
        <f t="shared" si="14"/>
        <v>2.6521150742686572E-3</v>
      </c>
      <c r="AF134" s="8">
        <f t="shared" si="15"/>
        <v>7.3308114594250462E-3</v>
      </c>
      <c r="AG134" s="8">
        <f t="shared" si="16"/>
        <v>7.9758588228353577E-3</v>
      </c>
      <c r="AH134" s="8">
        <f t="shared" si="17"/>
        <v>4.1750845898623568E-3</v>
      </c>
    </row>
    <row r="135" spans="1:34" ht="15" customHeight="1" x14ac:dyDescent="0.25">
      <c r="A135" s="5">
        <v>134</v>
      </c>
      <c r="B135" s="6" t="s">
        <v>148</v>
      </c>
      <c r="C135" s="7">
        <v>1842924</v>
      </c>
      <c r="D135" s="7">
        <v>1865245</v>
      </c>
      <c r="E135" s="7">
        <v>1890419</v>
      </c>
      <c r="F135" s="7">
        <v>1912368</v>
      </c>
      <c r="G135" s="7">
        <v>1935840</v>
      </c>
      <c r="H135" s="7">
        <v>1958504</v>
      </c>
      <c r="I135" s="7">
        <v>1984954</v>
      </c>
      <c r="J135" s="7">
        <v>2011857</v>
      </c>
      <c r="K135" s="7">
        <v>2046083</v>
      </c>
      <c r="L135" s="7">
        <v>2067585</v>
      </c>
      <c r="M135" s="7">
        <v>2013938</v>
      </c>
      <c r="N135" s="7">
        <v>2028437</v>
      </c>
      <c r="O135" s="7">
        <v>2043849</v>
      </c>
      <c r="P135" s="7">
        <v>2061465</v>
      </c>
      <c r="Q135" s="7">
        <v>2079143</v>
      </c>
      <c r="R135" s="7">
        <v>2098230</v>
      </c>
      <c r="S135" s="7">
        <v>2121656</v>
      </c>
      <c r="T135" s="7">
        <v>2144373</v>
      </c>
      <c r="U135" s="7">
        <v>2164614</v>
      </c>
      <c r="V135" s="7">
        <v>2180710</v>
      </c>
      <c r="W135" s="7">
        <v>2195241</v>
      </c>
      <c r="X135" s="7">
        <v>2204025</v>
      </c>
      <c r="Y135" s="7">
        <v>2210616</v>
      </c>
      <c r="Z135" s="7">
        <v>2229173</v>
      </c>
      <c r="AA135" s="7">
        <v>2253287</v>
      </c>
      <c r="AB135" s="7">
        <v>2270682</v>
      </c>
      <c r="AC135" s="8">
        <f t="shared" si="12"/>
        <v>0.23210832351198421</v>
      </c>
      <c r="AD135" s="8">
        <f t="shared" si="13"/>
        <v>8.3840221449140717E-3</v>
      </c>
      <c r="AE135" s="8">
        <f t="shared" si="14"/>
        <v>7.9298857796101796E-3</v>
      </c>
      <c r="AF135" s="8">
        <f t="shared" si="15"/>
        <v>6.7805629098256492E-3</v>
      </c>
      <c r="AG135" s="8">
        <f t="shared" si="16"/>
        <v>8.9763873427521901E-3</v>
      </c>
      <c r="AH135" s="8">
        <f t="shared" si="17"/>
        <v>7.719833292430125E-3</v>
      </c>
    </row>
    <row r="136" spans="1:34" ht="15" customHeight="1" x14ac:dyDescent="0.25">
      <c r="A136" s="5">
        <v>135</v>
      </c>
      <c r="B136" s="6" t="s">
        <v>155</v>
      </c>
      <c r="C136" s="7">
        <v>144907</v>
      </c>
      <c r="D136" s="7">
        <v>145589</v>
      </c>
      <c r="E136" s="7">
        <v>146249</v>
      </c>
      <c r="F136" s="7">
        <v>147123</v>
      </c>
      <c r="G136" s="7">
        <v>146660</v>
      </c>
      <c r="H136" s="7">
        <v>147020</v>
      </c>
      <c r="I136" s="7">
        <v>148197</v>
      </c>
      <c r="J136" s="7">
        <v>148603</v>
      </c>
      <c r="K136" s="7">
        <v>149268</v>
      </c>
      <c r="L136" s="7">
        <v>149419</v>
      </c>
      <c r="M136" s="7">
        <v>153876</v>
      </c>
      <c r="N136" s="7">
        <v>153840</v>
      </c>
      <c r="O136" s="7">
        <v>153499</v>
      </c>
      <c r="P136" s="7">
        <v>153442</v>
      </c>
      <c r="Q136" s="7">
        <v>153489</v>
      </c>
      <c r="R136" s="7">
        <v>152276</v>
      </c>
      <c r="S136" s="7">
        <v>151714</v>
      </c>
      <c r="T136" s="7">
        <v>152127</v>
      </c>
      <c r="U136" s="7">
        <v>152188</v>
      </c>
      <c r="V136" s="7">
        <v>152259</v>
      </c>
      <c r="W136" s="7">
        <v>152174</v>
      </c>
      <c r="X136" s="7">
        <v>153367</v>
      </c>
      <c r="Y136" s="7">
        <v>154948</v>
      </c>
      <c r="Z136" s="7">
        <v>156839</v>
      </c>
      <c r="AA136" s="7">
        <v>157283</v>
      </c>
      <c r="AB136" s="7">
        <v>157967</v>
      </c>
      <c r="AC136" s="8">
        <f t="shared" si="12"/>
        <v>9.0126770963445527E-2</v>
      </c>
      <c r="AD136" s="8">
        <f t="shared" si="13"/>
        <v>3.4577239075124222E-3</v>
      </c>
      <c r="AE136" s="8">
        <f t="shared" si="14"/>
        <v>3.6758882348666422E-3</v>
      </c>
      <c r="AF136" s="8">
        <f t="shared" si="15"/>
        <v>7.5002968665196512E-3</v>
      </c>
      <c r="AG136" s="8">
        <f t="shared" si="16"/>
        <v>6.4529221973765871E-3</v>
      </c>
      <c r="AH136" s="8">
        <f t="shared" si="17"/>
        <v>4.3488488902169971E-3</v>
      </c>
    </row>
    <row r="137" spans="1:34" ht="15" customHeight="1" x14ac:dyDescent="0.25">
      <c r="A137" s="5">
        <v>136</v>
      </c>
      <c r="B137" s="6" t="s">
        <v>122</v>
      </c>
      <c r="C137" s="7">
        <v>103845</v>
      </c>
      <c r="D137" s="7">
        <v>104148</v>
      </c>
      <c r="E137" s="7">
        <v>104873</v>
      </c>
      <c r="F137" s="7">
        <v>105786</v>
      </c>
      <c r="G137" s="7">
        <v>106324</v>
      </c>
      <c r="H137" s="7">
        <v>106560</v>
      </c>
      <c r="I137" s="7">
        <v>106971</v>
      </c>
      <c r="J137" s="7">
        <v>106695</v>
      </c>
      <c r="K137" s="7">
        <v>107061</v>
      </c>
      <c r="L137" s="7">
        <v>106539</v>
      </c>
      <c r="M137" s="7">
        <v>107775</v>
      </c>
      <c r="N137" s="7">
        <v>107774</v>
      </c>
      <c r="O137" s="7">
        <v>108087</v>
      </c>
      <c r="P137" s="7">
        <v>108090</v>
      </c>
      <c r="Q137" s="7">
        <v>108487</v>
      </c>
      <c r="R137" s="7">
        <v>108518</v>
      </c>
      <c r="S137" s="7">
        <v>108971</v>
      </c>
      <c r="T137" s="7">
        <v>109342</v>
      </c>
      <c r="U137" s="7">
        <v>110075</v>
      </c>
      <c r="V137" s="7">
        <v>110702</v>
      </c>
      <c r="W137" s="7">
        <v>111181</v>
      </c>
      <c r="X137" s="7">
        <v>112760</v>
      </c>
      <c r="Y137" s="7">
        <v>113437</v>
      </c>
      <c r="Z137" s="7">
        <v>114587</v>
      </c>
      <c r="AA137" s="7">
        <v>115600</v>
      </c>
      <c r="AB137" s="7">
        <v>116487</v>
      </c>
      <c r="AC137" s="8">
        <f t="shared" si="12"/>
        <v>0.12173913043478261</v>
      </c>
      <c r="AD137" s="8">
        <f t="shared" si="13"/>
        <v>4.6057852128353893E-3</v>
      </c>
      <c r="AE137" s="8">
        <f t="shared" si="14"/>
        <v>7.1115297736610295E-3</v>
      </c>
      <c r="AF137" s="8">
        <f t="shared" si="15"/>
        <v>9.3676392088621885E-3</v>
      </c>
      <c r="AG137" s="8">
        <f t="shared" si="16"/>
        <v>8.883244584859451E-3</v>
      </c>
      <c r="AH137" s="8">
        <f t="shared" si="17"/>
        <v>7.6730103806228371E-3</v>
      </c>
    </row>
    <row r="138" spans="1:34" ht="15" customHeight="1" x14ac:dyDescent="0.25">
      <c r="A138" s="5">
        <v>137</v>
      </c>
      <c r="B138" s="6" t="s">
        <v>150</v>
      </c>
      <c r="C138" s="7">
        <v>1808442</v>
      </c>
      <c r="D138" s="7">
        <v>1865891</v>
      </c>
      <c r="E138" s="7">
        <v>1921903</v>
      </c>
      <c r="F138" s="7">
        <v>1967052</v>
      </c>
      <c r="G138" s="7">
        <v>2004144</v>
      </c>
      <c r="H138" s="7">
        <v>2028664</v>
      </c>
      <c r="I138" s="7">
        <v>2050618</v>
      </c>
      <c r="J138" s="7">
        <v>2075119</v>
      </c>
      <c r="K138" s="7">
        <v>2101138</v>
      </c>
      <c r="L138" s="7">
        <v>2127355</v>
      </c>
      <c r="M138" s="7">
        <v>2154196</v>
      </c>
      <c r="N138" s="7">
        <v>2175864</v>
      </c>
      <c r="O138" s="7">
        <v>2195550</v>
      </c>
      <c r="P138" s="7">
        <v>2218136</v>
      </c>
      <c r="Q138" s="7">
        <v>2245584</v>
      </c>
      <c r="R138" s="7">
        <v>2275383</v>
      </c>
      <c r="S138" s="7">
        <v>2306739</v>
      </c>
      <c r="T138" s="7">
        <v>2337641</v>
      </c>
      <c r="U138" s="7">
        <v>2362688</v>
      </c>
      <c r="V138" s="7">
        <v>2385399</v>
      </c>
      <c r="W138" s="7">
        <v>2401737</v>
      </c>
      <c r="X138" s="7">
        <v>2409135</v>
      </c>
      <c r="Y138" s="7">
        <v>2422944</v>
      </c>
      <c r="Z138" s="7">
        <v>2435884</v>
      </c>
      <c r="AA138" s="7">
        <v>2459807</v>
      </c>
      <c r="AB138" s="7">
        <v>2477274</v>
      </c>
      <c r="AC138" s="8">
        <f t="shared" si="12"/>
        <v>0.36983878941099574</v>
      </c>
      <c r="AD138" s="8">
        <f t="shared" si="13"/>
        <v>1.2667281287330301E-2</v>
      </c>
      <c r="AE138" s="8">
        <f t="shared" si="14"/>
        <v>8.5372736455699982E-3</v>
      </c>
      <c r="AF138" s="8">
        <f t="shared" si="15"/>
        <v>6.2125254816816078E-3</v>
      </c>
      <c r="AG138" s="8">
        <f t="shared" si="16"/>
        <v>7.4191976545086025E-3</v>
      </c>
      <c r="AH138" s="8">
        <f t="shared" si="17"/>
        <v>7.1009636121858342E-3</v>
      </c>
    </row>
    <row r="139" spans="1:34" ht="15" customHeight="1" x14ac:dyDescent="0.25">
      <c r="A139" s="5">
        <v>138</v>
      </c>
      <c r="B139" s="6" t="s">
        <v>336</v>
      </c>
      <c r="C139" s="7">
        <v>752684</v>
      </c>
      <c r="D139" s="7">
        <v>762851</v>
      </c>
      <c r="E139" s="7">
        <v>771243</v>
      </c>
      <c r="F139" s="7">
        <v>778060</v>
      </c>
      <c r="G139" s="7">
        <v>782748</v>
      </c>
      <c r="H139" s="7">
        <v>787246</v>
      </c>
      <c r="I139" s="7">
        <v>792315</v>
      </c>
      <c r="J139" s="7">
        <v>796024</v>
      </c>
      <c r="K139" s="7">
        <v>799343</v>
      </c>
      <c r="L139" s="7">
        <v>803701</v>
      </c>
      <c r="M139" s="7">
        <v>919749</v>
      </c>
      <c r="N139" s="7">
        <v>926458</v>
      </c>
      <c r="O139" s="7">
        <v>932241</v>
      </c>
      <c r="P139" s="7">
        <v>939013</v>
      </c>
      <c r="Q139" s="7">
        <v>946204</v>
      </c>
      <c r="R139" s="7">
        <v>951907</v>
      </c>
      <c r="S139" s="7">
        <v>956771</v>
      </c>
      <c r="T139" s="7">
        <v>965486</v>
      </c>
      <c r="U139" s="7">
        <v>972397</v>
      </c>
      <c r="V139" s="7">
        <v>976001</v>
      </c>
      <c r="W139" s="7">
        <v>857028</v>
      </c>
      <c r="X139" s="7">
        <v>862157</v>
      </c>
      <c r="Y139" s="7">
        <v>866439</v>
      </c>
      <c r="Z139" s="7">
        <v>874225</v>
      </c>
      <c r="AA139" s="7">
        <v>883722</v>
      </c>
      <c r="AB139" s="7">
        <v>888502</v>
      </c>
      <c r="AC139" s="8">
        <f t="shared" si="12"/>
        <v>0.18044491446609734</v>
      </c>
      <c r="AD139" s="8">
        <f t="shared" si="13"/>
        <v>6.6577212894207705E-3</v>
      </c>
      <c r="AE139" s="8">
        <f t="shared" si="14"/>
        <v>-6.8693416994106693E-3</v>
      </c>
      <c r="AF139" s="8">
        <f t="shared" si="15"/>
        <v>7.2393399175545436E-3</v>
      </c>
      <c r="AG139" s="8">
        <f t="shared" si="16"/>
        <v>8.4169550634978219E-3</v>
      </c>
      <c r="AH139" s="8">
        <f t="shared" si="17"/>
        <v>5.4089408207558488E-3</v>
      </c>
    </row>
    <row r="140" spans="1:34" ht="15" customHeight="1" x14ac:dyDescent="0.25">
      <c r="A140" s="5">
        <v>139</v>
      </c>
      <c r="B140" s="9" t="s">
        <v>172</v>
      </c>
      <c r="C140" s="10">
        <v>2014665</v>
      </c>
      <c r="D140" s="10">
        <v>2035680</v>
      </c>
      <c r="E140" s="10">
        <v>2050030</v>
      </c>
      <c r="F140" s="10">
        <v>2066256</v>
      </c>
      <c r="G140" s="10">
        <v>2083905</v>
      </c>
      <c r="H140" s="10">
        <v>2102422</v>
      </c>
      <c r="I140" s="10">
        <v>2122711</v>
      </c>
      <c r="J140" s="10">
        <v>2148315</v>
      </c>
      <c r="K140" s="10">
        <v>2158643</v>
      </c>
      <c r="L140" s="10">
        <v>2171896</v>
      </c>
      <c r="M140" s="10">
        <v>2141578</v>
      </c>
      <c r="N140" s="10">
        <v>2149966</v>
      </c>
      <c r="O140" s="10">
        <v>2159028</v>
      </c>
      <c r="P140" s="10">
        <v>2171207</v>
      </c>
      <c r="Q140" s="10">
        <v>2184047</v>
      </c>
      <c r="R140" s="10">
        <v>2196029</v>
      </c>
      <c r="S140" s="10">
        <v>2209105</v>
      </c>
      <c r="T140" s="10">
        <v>2223008</v>
      </c>
      <c r="U140" s="10">
        <v>2234732</v>
      </c>
      <c r="V140" s="10">
        <v>2248095</v>
      </c>
      <c r="W140" s="10">
        <v>2251978</v>
      </c>
      <c r="X140" s="10">
        <v>2251965</v>
      </c>
      <c r="Y140" s="10">
        <v>2261603</v>
      </c>
      <c r="Z140" s="10">
        <v>2281096</v>
      </c>
      <c r="AA140" s="10">
        <v>2299751</v>
      </c>
      <c r="AB140" s="10">
        <v>2312858</v>
      </c>
      <c r="AC140" s="8">
        <f t="shared" si="12"/>
        <v>0.14801120781866961</v>
      </c>
      <c r="AD140" s="8">
        <f t="shared" si="13"/>
        <v>5.5365125797697257E-3</v>
      </c>
      <c r="AE140" s="8">
        <f t="shared" si="14"/>
        <v>5.1967826586369892E-3</v>
      </c>
      <c r="AF140" s="8">
        <f t="shared" si="15"/>
        <v>5.3492661249512352E-3</v>
      </c>
      <c r="AG140" s="8">
        <f t="shared" si="16"/>
        <v>7.4980155044579444E-3</v>
      </c>
      <c r="AH140" s="8">
        <f t="shared" si="17"/>
        <v>5.6993126647189194E-3</v>
      </c>
    </row>
    <row r="141" spans="1:34" ht="15" customHeight="1" x14ac:dyDescent="0.25">
      <c r="A141" s="5">
        <v>140</v>
      </c>
      <c r="B141" s="9" t="s">
        <v>340</v>
      </c>
      <c r="C141" s="10">
        <v>239107</v>
      </c>
      <c r="D141" s="10">
        <v>239893</v>
      </c>
      <c r="E141" s="10">
        <v>242115</v>
      </c>
      <c r="F141" s="10">
        <v>243494</v>
      </c>
      <c r="G141" s="10">
        <v>245493</v>
      </c>
      <c r="H141" s="10">
        <v>247352</v>
      </c>
      <c r="I141" s="10">
        <v>254839</v>
      </c>
      <c r="J141" s="10">
        <v>256826</v>
      </c>
      <c r="K141" s="10">
        <v>259773</v>
      </c>
      <c r="L141" s="10">
        <v>263171</v>
      </c>
      <c r="M141" s="10">
        <v>467328</v>
      </c>
      <c r="N141" s="10">
        <v>469539</v>
      </c>
      <c r="O141" s="10">
        <v>471696</v>
      </c>
      <c r="P141" s="10">
        <v>476159</v>
      </c>
      <c r="Q141" s="10">
        <v>480115</v>
      </c>
      <c r="R141" s="10">
        <v>483623</v>
      </c>
      <c r="S141" s="10">
        <v>483889</v>
      </c>
      <c r="T141" s="10">
        <v>482070</v>
      </c>
      <c r="U141" s="10">
        <v>480417</v>
      </c>
      <c r="V141" s="10">
        <v>478977</v>
      </c>
      <c r="W141" s="10">
        <v>408235</v>
      </c>
      <c r="X141" s="10">
        <v>410681</v>
      </c>
      <c r="Y141" s="10">
        <v>413649</v>
      </c>
      <c r="Z141" s="10">
        <v>415934</v>
      </c>
      <c r="AA141" s="10">
        <v>420683</v>
      </c>
      <c r="AB141" s="10">
        <v>423758</v>
      </c>
      <c r="AC141" s="8">
        <f t="shared" si="12"/>
        <v>0.7722525898447139</v>
      </c>
      <c r="AD141" s="8">
        <f t="shared" si="13"/>
        <v>2.3154043186400797E-2</v>
      </c>
      <c r="AE141" s="8">
        <f t="shared" si="14"/>
        <v>-1.3127388262421102E-2</v>
      </c>
      <c r="AF141" s="8">
        <f t="shared" si="15"/>
        <v>7.4918341238294772E-3</v>
      </c>
      <c r="AG141" s="8">
        <f t="shared" si="16"/>
        <v>8.0807240382789747E-3</v>
      </c>
      <c r="AH141" s="8">
        <f t="shared" si="17"/>
        <v>7.3095418640639152E-3</v>
      </c>
    </row>
    <row r="142" spans="1:34" ht="15" customHeight="1" x14ac:dyDescent="0.25">
      <c r="A142" s="5">
        <v>141</v>
      </c>
      <c r="B142" s="6" t="s">
        <v>131</v>
      </c>
      <c r="C142" s="7">
        <v>80127</v>
      </c>
      <c r="D142" s="7">
        <v>80057</v>
      </c>
      <c r="E142" s="7">
        <v>81612</v>
      </c>
      <c r="F142" s="7">
        <v>81453</v>
      </c>
      <c r="G142" s="7">
        <v>81897</v>
      </c>
      <c r="H142" s="7">
        <v>81757</v>
      </c>
      <c r="I142" s="7">
        <v>83476</v>
      </c>
      <c r="J142" s="7">
        <v>85232</v>
      </c>
      <c r="K142" s="7">
        <v>86219</v>
      </c>
      <c r="L142" s="7">
        <v>87214</v>
      </c>
      <c r="M142" s="7">
        <v>115953</v>
      </c>
      <c r="N142" s="7">
        <v>117558</v>
      </c>
      <c r="O142" s="7">
        <v>118375</v>
      </c>
      <c r="P142" s="7">
        <v>120509</v>
      </c>
      <c r="Q142" s="7">
        <v>122558</v>
      </c>
      <c r="R142" s="7">
        <v>123658</v>
      </c>
      <c r="S142" s="7">
        <v>123978</v>
      </c>
      <c r="T142" s="7">
        <v>124449</v>
      </c>
      <c r="U142" s="7">
        <v>123806</v>
      </c>
      <c r="V142" s="7">
        <v>124565</v>
      </c>
      <c r="W142" s="7">
        <v>125363</v>
      </c>
      <c r="X142" s="7">
        <v>126451</v>
      </c>
      <c r="Y142" s="7">
        <v>126431</v>
      </c>
      <c r="Z142" s="7">
        <v>127602</v>
      </c>
      <c r="AA142" s="7">
        <v>128145</v>
      </c>
      <c r="AB142" s="7">
        <v>128090</v>
      </c>
      <c r="AC142" s="8">
        <f t="shared" si="12"/>
        <v>0.59858724275213104</v>
      </c>
      <c r="AD142" s="8">
        <f t="shared" si="13"/>
        <v>1.894197611960835E-2</v>
      </c>
      <c r="AE142" s="8">
        <f t="shared" si="14"/>
        <v>3.527552341720197E-3</v>
      </c>
      <c r="AF142" s="8">
        <f t="shared" si="15"/>
        <v>4.3131977772754571E-3</v>
      </c>
      <c r="AG142" s="8">
        <f t="shared" si="16"/>
        <v>4.3549342966644478E-3</v>
      </c>
      <c r="AH142" s="8">
        <f t="shared" si="17"/>
        <v>-4.2920129540754612E-4</v>
      </c>
    </row>
    <row r="143" spans="1:34" ht="15" customHeight="1" x14ac:dyDescent="0.25">
      <c r="A143" s="5">
        <v>142</v>
      </c>
      <c r="B143" s="6" t="s">
        <v>165</v>
      </c>
      <c r="C143" s="7">
        <v>374521</v>
      </c>
      <c r="D143" s="7">
        <v>377155</v>
      </c>
      <c r="E143" s="7">
        <v>380629</v>
      </c>
      <c r="F143" s="7">
        <v>384547</v>
      </c>
      <c r="G143" s="7">
        <v>389177</v>
      </c>
      <c r="H143" s="7">
        <v>393788</v>
      </c>
      <c r="I143" s="7">
        <v>399279</v>
      </c>
      <c r="J143" s="7">
        <v>402476</v>
      </c>
      <c r="K143" s="7">
        <v>404771</v>
      </c>
      <c r="L143" s="7">
        <v>407125</v>
      </c>
      <c r="M143" s="7">
        <v>412233</v>
      </c>
      <c r="N143" s="7">
        <v>413989</v>
      </c>
      <c r="O143" s="7">
        <v>415286</v>
      </c>
      <c r="P143" s="7">
        <v>416481</v>
      </c>
      <c r="Q143" s="7">
        <v>417908</v>
      </c>
      <c r="R143" s="7">
        <v>419264</v>
      </c>
      <c r="S143" s="7">
        <v>420730</v>
      </c>
      <c r="T143" s="7">
        <v>423190</v>
      </c>
      <c r="U143" s="7">
        <v>426766</v>
      </c>
      <c r="V143" s="7">
        <v>427505</v>
      </c>
      <c r="W143" s="7">
        <v>428651</v>
      </c>
      <c r="X143" s="7">
        <v>429671</v>
      </c>
      <c r="Y143" s="7">
        <v>432214</v>
      </c>
      <c r="Z143" s="7">
        <v>435061</v>
      </c>
      <c r="AA143" s="7">
        <v>438379</v>
      </c>
      <c r="AB143" s="7">
        <v>440072</v>
      </c>
      <c r="AC143" s="8">
        <f t="shared" si="12"/>
        <v>0.17502623350893542</v>
      </c>
      <c r="AD143" s="8">
        <f t="shared" si="13"/>
        <v>6.4724754716869448E-3</v>
      </c>
      <c r="AE143" s="8">
        <f t="shared" si="14"/>
        <v>4.8555056261228025E-3</v>
      </c>
      <c r="AF143" s="8">
        <f t="shared" si="15"/>
        <v>5.2729094833399159E-3</v>
      </c>
      <c r="AG143" s="8">
        <f t="shared" si="16"/>
        <v>6.0239091809923817E-3</v>
      </c>
      <c r="AH143" s="8">
        <f t="shared" si="17"/>
        <v>3.8619550662782661E-3</v>
      </c>
    </row>
    <row r="144" spans="1:34" ht="15" customHeight="1" x14ac:dyDescent="0.25">
      <c r="A144" s="5">
        <v>143</v>
      </c>
      <c r="B144" s="6" t="s">
        <v>161</v>
      </c>
      <c r="C144" s="7">
        <v>131053</v>
      </c>
      <c r="D144" s="7">
        <v>131266</v>
      </c>
      <c r="E144" s="7">
        <v>131633</v>
      </c>
      <c r="F144" s="7">
        <v>132998</v>
      </c>
      <c r="G144" s="7">
        <v>134264</v>
      </c>
      <c r="H144" s="7">
        <v>135622</v>
      </c>
      <c r="I144" s="7">
        <v>137835</v>
      </c>
      <c r="J144" s="7">
        <v>139762</v>
      </c>
      <c r="K144" s="7">
        <v>141446</v>
      </c>
      <c r="L144" s="7">
        <v>142693</v>
      </c>
      <c r="M144" s="7">
        <v>145892</v>
      </c>
      <c r="N144" s="7">
        <v>146752</v>
      </c>
      <c r="O144" s="7">
        <v>147686</v>
      </c>
      <c r="P144" s="7">
        <v>147789</v>
      </c>
      <c r="Q144" s="7">
        <v>148266</v>
      </c>
      <c r="R144" s="7">
        <v>148525</v>
      </c>
      <c r="S144" s="7">
        <v>148458</v>
      </c>
      <c r="T144" s="7">
        <v>148613</v>
      </c>
      <c r="U144" s="7">
        <v>149057</v>
      </c>
      <c r="V144" s="7">
        <v>150479</v>
      </c>
      <c r="W144" s="7">
        <v>151176</v>
      </c>
      <c r="X144" s="7">
        <v>151519</v>
      </c>
      <c r="Y144" s="7">
        <v>152596</v>
      </c>
      <c r="Z144" s="7">
        <v>153672</v>
      </c>
      <c r="AA144" s="7">
        <v>155272</v>
      </c>
      <c r="AB144" s="7">
        <v>156266</v>
      </c>
      <c r="AC144" s="8">
        <f t="shared" si="12"/>
        <v>0.19238781256438234</v>
      </c>
      <c r="AD144" s="8">
        <f t="shared" si="13"/>
        <v>7.0631416218533971E-3</v>
      </c>
      <c r="AE144" s="8">
        <f t="shared" si="14"/>
        <v>5.0935672445562297E-3</v>
      </c>
      <c r="AF144" s="8">
        <f t="shared" si="15"/>
        <v>6.6449729907249733E-3</v>
      </c>
      <c r="AG144" s="8">
        <f t="shared" si="16"/>
        <v>7.9533872062396149E-3</v>
      </c>
      <c r="AH144" s="8">
        <f t="shared" si="17"/>
        <v>6.401669328661961E-3</v>
      </c>
    </row>
    <row r="145" spans="1:34" ht="15" customHeight="1" x14ac:dyDescent="0.25">
      <c r="A145" s="5">
        <v>144</v>
      </c>
      <c r="B145" s="6" t="s">
        <v>159</v>
      </c>
      <c r="C145" s="7">
        <v>336443</v>
      </c>
      <c r="D145" s="7">
        <v>342262</v>
      </c>
      <c r="E145" s="7">
        <v>349544</v>
      </c>
      <c r="F145" s="7">
        <v>357097</v>
      </c>
      <c r="G145" s="7">
        <v>364330</v>
      </c>
      <c r="H145" s="7">
        <v>370735</v>
      </c>
      <c r="I145" s="7">
        <v>376882</v>
      </c>
      <c r="J145" s="7">
        <v>382703</v>
      </c>
      <c r="K145" s="7">
        <v>389164</v>
      </c>
      <c r="L145" s="7">
        <v>396371</v>
      </c>
      <c r="M145" s="7">
        <v>407529</v>
      </c>
      <c r="N145" s="7">
        <v>412722</v>
      </c>
      <c r="O145" s="7">
        <v>415018</v>
      </c>
      <c r="P145" s="7">
        <v>416102</v>
      </c>
      <c r="Q145" s="7">
        <v>417355</v>
      </c>
      <c r="R145" s="7">
        <v>417403</v>
      </c>
      <c r="S145" s="7">
        <v>418918</v>
      </c>
      <c r="T145" s="7">
        <v>419214</v>
      </c>
      <c r="U145" s="7">
        <v>418839</v>
      </c>
      <c r="V145" s="7">
        <v>419726</v>
      </c>
      <c r="W145" s="7">
        <v>421504</v>
      </c>
      <c r="X145" s="7">
        <v>422635</v>
      </c>
      <c r="Y145" s="7">
        <v>425841</v>
      </c>
      <c r="Z145" s="7">
        <v>428906</v>
      </c>
      <c r="AA145" s="7">
        <v>432952</v>
      </c>
      <c r="AB145" s="7">
        <v>433946</v>
      </c>
      <c r="AC145" s="8">
        <f t="shared" si="12"/>
        <v>0.28980540537327276</v>
      </c>
      <c r="AD145" s="8">
        <f t="shared" si="13"/>
        <v>1.0231643279163594E-2</v>
      </c>
      <c r="AE145" s="8">
        <f t="shared" si="14"/>
        <v>3.8943554149455384E-3</v>
      </c>
      <c r="AF145" s="8">
        <f t="shared" si="15"/>
        <v>5.8351254231354677E-3</v>
      </c>
      <c r="AG145" s="8">
        <f t="shared" si="16"/>
        <v>6.3044785021415528E-3</v>
      </c>
      <c r="AH145" s="8">
        <f t="shared" si="17"/>
        <v>2.2958665163805687E-3</v>
      </c>
    </row>
    <row r="146" spans="1:34" ht="15" customHeight="1" x14ac:dyDescent="0.25">
      <c r="A146" s="5">
        <v>145</v>
      </c>
      <c r="B146" s="9" t="s">
        <v>174</v>
      </c>
      <c r="C146" s="10">
        <v>146050</v>
      </c>
      <c r="D146" s="10">
        <v>146330</v>
      </c>
      <c r="E146" s="10">
        <v>146040</v>
      </c>
      <c r="F146" s="10">
        <v>146680</v>
      </c>
      <c r="G146" s="10">
        <v>146414</v>
      </c>
      <c r="H146" s="10">
        <v>147244</v>
      </c>
      <c r="I146" s="10">
        <v>148172</v>
      </c>
      <c r="J146" s="10">
        <v>149299</v>
      </c>
      <c r="K146" s="10">
        <v>150344</v>
      </c>
      <c r="L146" s="10">
        <v>151399</v>
      </c>
      <c r="M146" s="10">
        <v>154050</v>
      </c>
      <c r="N146" s="10">
        <v>154554</v>
      </c>
      <c r="O146" s="10">
        <v>154778</v>
      </c>
      <c r="P146" s="10">
        <v>154402</v>
      </c>
      <c r="Q146" s="10">
        <v>154519</v>
      </c>
      <c r="R146" s="10">
        <v>154409</v>
      </c>
      <c r="S146" s="10">
        <v>154642</v>
      </c>
      <c r="T146" s="10">
        <v>154707</v>
      </c>
      <c r="U146" s="10">
        <v>155229</v>
      </c>
      <c r="V146" s="10">
        <v>155966</v>
      </c>
      <c r="W146" s="10">
        <v>103761</v>
      </c>
      <c r="X146" s="10">
        <v>102575</v>
      </c>
      <c r="Y146" s="10">
        <v>101182</v>
      </c>
      <c r="Z146" s="10">
        <v>100364</v>
      </c>
      <c r="AA146" s="10">
        <v>99949</v>
      </c>
      <c r="AB146" s="10">
        <v>99300</v>
      </c>
      <c r="AC146" s="8">
        <f t="shared" si="12"/>
        <v>-0.32009585758301951</v>
      </c>
      <c r="AD146" s="8">
        <f t="shared" si="13"/>
        <v>-1.5313673038576225E-2</v>
      </c>
      <c r="AE146" s="8">
        <f t="shared" si="14"/>
        <v>-4.3185685891139136E-2</v>
      </c>
      <c r="AF146" s="8">
        <f t="shared" si="15"/>
        <v>-8.750411640368605E-3</v>
      </c>
      <c r="AG146" s="8">
        <f t="shared" si="16"/>
        <v>-6.2388915780920984E-3</v>
      </c>
      <c r="AH146" s="8">
        <f t="shared" si="17"/>
        <v>-6.493311588910344E-3</v>
      </c>
    </row>
    <row r="147" spans="1:34" ht="15" customHeight="1" x14ac:dyDescent="0.25">
      <c r="A147" s="5">
        <v>146</v>
      </c>
      <c r="B147" s="9" t="s">
        <v>146</v>
      </c>
      <c r="C147" s="10">
        <v>139483</v>
      </c>
      <c r="D147" s="10">
        <v>141280</v>
      </c>
      <c r="E147" s="10">
        <v>144166</v>
      </c>
      <c r="F147" s="10">
        <v>147529</v>
      </c>
      <c r="G147" s="10">
        <v>150031</v>
      </c>
      <c r="H147" s="10">
        <v>154699</v>
      </c>
      <c r="I147" s="10">
        <v>159758</v>
      </c>
      <c r="J147" s="10">
        <v>163195</v>
      </c>
      <c r="K147" s="10">
        <v>164992</v>
      </c>
      <c r="L147" s="10">
        <v>165539</v>
      </c>
      <c r="M147" s="10">
        <v>167207</v>
      </c>
      <c r="N147" s="10">
        <v>167547</v>
      </c>
      <c r="O147" s="10">
        <v>168004</v>
      </c>
      <c r="P147" s="10">
        <v>169101</v>
      </c>
      <c r="Q147" s="10">
        <v>170290</v>
      </c>
      <c r="R147" s="10">
        <v>171784</v>
      </c>
      <c r="S147" s="10">
        <v>173692</v>
      </c>
      <c r="T147" s="10">
        <v>176220</v>
      </c>
      <c r="U147" s="10">
        <v>177730</v>
      </c>
      <c r="V147" s="10">
        <v>179902</v>
      </c>
      <c r="W147" s="10">
        <v>181459</v>
      </c>
      <c r="X147" s="10">
        <v>182304</v>
      </c>
      <c r="Y147" s="10">
        <v>183012</v>
      </c>
      <c r="Z147" s="10">
        <v>184402</v>
      </c>
      <c r="AA147" s="10">
        <v>186374</v>
      </c>
      <c r="AB147" s="10">
        <v>187478</v>
      </c>
      <c r="AC147" s="8">
        <f t="shared" si="12"/>
        <v>0.34409211158349046</v>
      </c>
      <c r="AD147" s="8">
        <f t="shared" si="13"/>
        <v>1.1898987344312495E-2</v>
      </c>
      <c r="AE147" s="8">
        <f t="shared" si="14"/>
        <v>8.7806892149384641E-3</v>
      </c>
      <c r="AF147" s="8">
        <f t="shared" si="15"/>
        <v>6.5476975214462385E-3</v>
      </c>
      <c r="AG147" s="8">
        <f t="shared" si="16"/>
        <v>8.0689736789407718E-3</v>
      </c>
      <c r="AH147" s="8">
        <f t="shared" si="17"/>
        <v>5.9235730305729336E-3</v>
      </c>
    </row>
    <row r="148" spans="1:34" ht="15" customHeight="1" x14ac:dyDescent="0.25">
      <c r="A148" s="5">
        <v>147</v>
      </c>
      <c r="B148" s="9" t="s">
        <v>133</v>
      </c>
      <c r="C148" s="10">
        <v>3277578</v>
      </c>
      <c r="D148" s="10">
        <v>3376256</v>
      </c>
      <c r="E148" s="10">
        <v>3483348</v>
      </c>
      <c r="F148" s="10">
        <v>3611625</v>
      </c>
      <c r="G148" s="10">
        <v>3745320</v>
      </c>
      <c r="H148" s="10">
        <v>3861335</v>
      </c>
      <c r="I148" s="10">
        <v>3968504</v>
      </c>
      <c r="J148" s="10">
        <v>4048913</v>
      </c>
      <c r="K148" s="10">
        <v>4092831</v>
      </c>
      <c r="L148" s="10">
        <v>4143113</v>
      </c>
      <c r="M148" s="10">
        <v>4240540</v>
      </c>
      <c r="N148" s="10">
        <v>4285291</v>
      </c>
      <c r="O148" s="10">
        <v>4317368</v>
      </c>
      <c r="P148" s="10">
        <v>4344386</v>
      </c>
      <c r="Q148" s="10">
        <v>4382462</v>
      </c>
      <c r="R148" s="10">
        <v>4420560</v>
      </c>
      <c r="S148" s="10">
        <v>4463228</v>
      </c>
      <c r="T148" s="10">
        <v>4509806</v>
      </c>
      <c r="U148" s="10">
        <v>4548430</v>
      </c>
      <c r="V148" s="10">
        <v>4575112</v>
      </c>
      <c r="W148" s="10">
        <v>4607646</v>
      </c>
      <c r="X148" s="10">
        <v>4644896</v>
      </c>
      <c r="Y148" s="10">
        <v>4675606</v>
      </c>
      <c r="Z148" s="10">
        <v>4707448</v>
      </c>
      <c r="AA148" s="10">
        <v>4747876</v>
      </c>
      <c r="AB148" s="10">
        <v>4769007</v>
      </c>
      <c r="AC148" s="8">
        <f t="shared" si="12"/>
        <v>0.45503997158877685</v>
      </c>
      <c r="AD148" s="8">
        <f t="shared" si="13"/>
        <v>1.5114419675966051E-2</v>
      </c>
      <c r="AE148" s="8">
        <f t="shared" si="14"/>
        <v>7.6160277453944936E-3</v>
      </c>
      <c r="AF148" s="8">
        <f t="shared" si="15"/>
        <v>6.9079525084563276E-3</v>
      </c>
      <c r="AG148" s="8">
        <f t="shared" si="16"/>
        <v>6.6148914281629612E-3</v>
      </c>
      <c r="AH148" s="8">
        <f t="shared" si="17"/>
        <v>4.4506217095812949E-3</v>
      </c>
    </row>
    <row r="149" spans="1:34" ht="15" customHeight="1" x14ac:dyDescent="0.25">
      <c r="A149" s="5">
        <v>148</v>
      </c>
      <c r="B149" s="6" t="s">
        <v>62</v>
      </c>
      <c r="C149" s="7">
        <v>210511</v>
      </c>
      <c r="D149" s="7">
        <v>211813</v>
      </c>
      <c r="E149" s="7">
        <v>213351</v>
      </c>
      <c r="F149" s="7">
        <v>215601</v>
      </c>
      <c r="G149" s="7">
        <v>216757</v>
      </c>
      <c r="H149" s="7">
        <v>218340</v>
      </c>
      <c r="I149" s="7">
        <v>221056</v>
      </c>
      <c r="J149" s="7">
        <v>223487</v>
      </c>
      <c r="K149" s="7">
        <v>223998</v>
      </c>
      <c r="L149" s="7">
        <v>226132</v>
      </c>
      <c r="M149" s="7">
        <v>218186</v>
      </c>
      <c r="N149" s="7">
        <v>219510</v>
      </c>
      <c r="O149" s="7">
        <v>220459</v>
      </c>
      <c r="P149" s="7">
        <v>221890</v>
      </c>
      <c r="Q149" s="7">
        <v>223079</v>
      </c>
      <c r="R149" s="7">
        <v>224157</v>
      </c>
      <c r="S149" s="7">
        <v>224835</v>
      </c>
      <c r="T149" s="7">
        <v>224663</v>
      </c>
      <c r="U149" s="7">
        <v>223857</v>
      </c>
      <c r="V149" s="7">
        <v>222950</v>
      </c>
      <c r="W149" s="7">
        <v>236429</v>
      </c>
      <c r="X149" s="7">
        <v>237180</v>
      </c>
      <c r="Y149" s="7">
        <v>238005</v>
      </c>
      <c r="Z149" s="7">
        <v>238586</v>
      </c>
      <c r="AA149" s="7">
        <v>239146</v>
      </c>
      <c r="AB149" s="7">
        <v>239979</v>
      </c>
      <c r="AC149" s="8">
        <f t="shared" si="12"/>
        <v>0.13998318377661975</v>
      </c>
      <c r="AD149" s="8">
        <f t="shared" si="13"/>
        <v>5.2542960995942689E-3</v>
      </c>
      <c r="AE149" s="8">
        <f t="shared" si="14"/>
        <v>6.8437844209421339E-3</v>
      </c>
      <c r="AF149" s="8">
        <f t="shared" si="15"/>
        <v>2.9851402983036568E-3</v>
      </c>
      <c r="AG149" s="8">
        <f t="shared" si="16"/>
        <v>2.7570395487785948E-3</v>
      </c>
      <c r="AH149" s="8">
        <f t="shared" si="17"/>
        <v>3.4832278189892369E-3</v>
      </c>
    </row>
    <row r="150" spans="1:34" ht="15" customHeight="1" x14ac:dyDescent="0.25">
      <c r="A150" s="5">
        <v>149</v>
      </c>
      <c r="B150" s="9" t="s">
        <v>60</v>
      </c>
      <c r="C150" s="10">
        <v>743092</v>
      </c>
      <c r="D150" s="10">
        <v>750083</v>
      </c>
      <c r="E150" s="10">
        <v>755875</v>
      </c>
      <c r="F150" s="10">
        <v>759978</v>
      </c>
      <c r="G150" s="10">
        <v>763372</v>
      </c>
      <c r="H150" s="10">
        <v>767149</v>
      </c>
      <c r="I150" s="10">
        <v>770744</v>
      </c>
      <c r="J150" s="10">
        <v>774732</v>
      </c>
      <c r="K150" s="10">
        <v>776505</v>
      </c>
      <c r="L150" s="10">
        <v>778009</v>
      </c>
      <c r="M150" s="10">
        <v>994442</v>
      </c>
      <c r="N150" s="10">
        <v>1003455</v>
      </c>
      <c r="O150" s="10">
        <v>1015290</v>
      </c>
      <c r="P150" s="10">
        <v>1027860</v>
      </c>
      <c r="Q150" s="10">
        <v>1039360</v>
      </c>
      <c r="R150" s="10">
        <v>1048732</v>
      </c>
      <c r="S150" s="10">
        <v>1059444</v>
      </c>
      <c r="T150" s="10">
        <v>1069049</v>
      </c>
      <c r="U150" s="10">
        <v>1077080</v>
      </c>
      <c r="V150" s="10">
        <v>1083038</v>
      </c>
      <c r="W150" s="10">
        <v>1151530</v>
      </c>
      <c r="X150" s="10">
        <v>1154812</v>
      </c>
      <c r="Y150" s="10">
        <v>1158072</v>
      </c>
      <c r="Z150" s="10">
        <v>1165657</v>
      </c>
      <c r="AA150" s="10">
        <v>1175992</v>
      </c>
      <c r="AB150" s="10">
        <v>1183645</v>
      </c>
      <c r="AC150" s="8">
        <f t="shared" si="12"/>
        <v>0.59286467893612094</v>
      </c>
      <c r="AD150" s="8">
        <f t="shared" si="13"/>
        <v>1.8795821988465411E-2</v>
      </c>
      <c r="AE150" s="8">
        <f t="shared" si="14"/>
        <v>1.2175206169271258E-2</v>
      </c>
      <c r="AF150" s="8">
        <f t="shared" si="15"/>
        <v>5.5165941761097237E-3</v>
      </c>
      <c r="AG150" s="8">
        <f t="shared" si="16"/>
        <v>7.3072711001358481E-3</v>
      </c>
      <c r="AH150" s="8">
        <f t="shared" si="17"/>
        <v>6.5076973312743628E-3</v>
      </c>
    </row>
    <row r="151" spans="1:34" ht="15" customHeight="1" x14ac:dyDescent="0.25">
      <c r="A151" s="5">
        <v>150</v>
      </c>
      <c r="B151" s="6" t="s">
        <v>330</v>
      </c>
      <c r="C151" s="7">
        <v>273816</v>
      </c>
      <c r="D151" s="7">
        <v>275457</v>
      </c>
      <c r="E151" s="7">
        <v>277093</v>
      </c>
      <c r="F151" s="7">
        <v>278393</v>
      </c>
      <c r="G151" s="7">
        <v>280135</v>
      </c>
      <c r="H151" s="7">
        <v>282427</v>
      </c>
      <c r="I151" s="7">
        <v>286401</v>
      </c>
      <c r="J151" s="7">
        <v>289474</v>
      </c>
      <c r="K151" s="7">
        <v>290977</v>
      </c>
      <c r="L151" s="7">
        <v>293063</v>
      </c>
      <c r="M151" s="7">
        <v>248239</v>
      </c>
      <c r="N151" s="7">
        <v>248537</v>
      </c>
      <c r="O151" s="7">
        <v>248203</v>
      </c>
      <c r="P151" s="7">
        <v>246703</v>
      </c>
      <c r="Q151" s="7">
        <v>245763</v>
      </c>
      <c r="R151" s="7">
        <v>245764</v>
      </c>
      <c r="S151" s="7">
        <v>245553</v>
      </c>
      <c r="T151" s="7">
        <v>245962</v>
      </c>
      <c r="U151" s="7">
        <v>245347</v>
      </c>
      <c r="V151" s="7">
        <v>244660</v>
      </c>
      <c r="W151" s="7">
        <v>227210</v>
      </c>
      <c r="X151" s="7">
        <v>228123</v>
      </c>
      <c r="Y151" s="7">
        <v>230000</v>
      </c>
      <c r="Z151" s="7">
        <v>230965</v>
      </c>
      <c r="AA151" s="7">
        <v>232976</v>
      </c>
      <c r="AB151" s="7">
        <v>234140</v>
      </c>
      <c r="AC151" s="8">
        <f t="shared" si="12"/>
        <v>-0.14490022496859203</v>
      </c>
      <c r="AD151" s="8">
        <f t="shared" si="13"/>
        <v>-6.2419225911106713E-3</v>
      </c>
      <c r="AE151" s="8">
        <f t="shared" si="14"/>
        <v>-4.8335305937574624E-3</v>
      </c>
      <c r="AF151" s="8">
        <f t="shared" si="15"/>
        <v>6.0269951048046444E-3</v>
      </c>
      <c r="AG151" s="8">
        <f t="shared" si="16"/>
        <v>5.9643557362372146E-3</v>
      </c>
      <c r="AH151" s="8">
        <f t="shared" si="17"/>
        <v>4.9962227868965044E-3</v>
      </c>
    </row>
    <row r="152" spans="1:34" ht="15" customHeight="1" x14ac:dyDescent="0.25">
      <c r="A152" s="5">
        <v>151</v>
      </c>
      <c r="B152" s="9" t="s">
        <v>166</v>
      </c>
      <c r="C152" s="10">
        <v>100295</v>
      </c>
      <c r="D152" s="10">
        <v>102292</v>
      </c>
      <c r="E152" s="10">
        <v>104408</v>
      </c>
      <c r="F152" s="10">
        <v>106231</v>
      </c>
      <c r="G152" s="10">
        <v>108385</v>
      </c>
      <c r="H152" s="10">
        <v>111519</v>
      </c>
      <c r="I152" s="10">
        <v>112559</v>
      </c>
      <c r="J152" s="10">
        <v>113409</v>
      </c>
      <c r="K152" s="10">
        <v>114752</v>
      </c>
      <c r="L152" s="10">
        <v>116383</v>
      </c>
      <c r="M152" s="10">
        <v>111110</v>
      </c>
      <c r="N152" s="10">
        <v>112031</v>
      </c>
      <c r="O152" s="10">
        <v>112514</v>
      </c>
      <c r="P152" s="10">
        <v>113557</v>
      </c>
      <c r="Q152" s="10">
        <v>114943</v>
      </c>
      <c r="R152" s="10">
        <v>116291</v>
      </c>
      <c r="S152" s="10">
        <v>117526</v>
      </c>
      <c r="T152" s="10">
        <v>117791</v>
      </c>
      <c r="U152" s="10">
        <v>118225</v>
      </c>
      <c r="V152" s="10">
        <v>118792</v>
      </c>
      <c r="W152" s="10">
        <v>118781</v>
      </c>
      <c r="X152" s="10">
        <v>119527</v>
      </c>
      <c r="Y152" s="10">
        <v>119941</v>
      </c>
      <c r="Z152" s="10">
        <v>120727</v>
      </c>
      <c r="AA152" s="10">
        <v>120939</v>
      </c>
      <c r="AB152" s="10">
        <v>120920</v>
      </c>
      <c r="AC152" s="8">
        <f t="shared" si="12"/>
        <v>0.20564335211127174</v>
      </c>
      <c r="AD152" s="8">
        <f t="shared" si="13"/>
        <v>7.5085821499352168E-3</v>
      </c>
      <c r="AE152" s="8">
        <f t="shared" si="14"/>
        <v>3.9109779372357156E-3</v>
      </c>
      <c r="AF152" s="8">
        <f t="shared" si="15"/>
        <v>3.5759200876384067E-3</v>
      </c>
      <c r="AG152" s="8">
        <f t="shared" si="16"/>
        <v>2.7134128935435431E-3</v>
      </c>
      <c r="AH152" s="8">
        <f t="shared" si="17"/>
        <v>-1.5710399457577787E-4</v>
      </c>
    </row>
    <row r="153" spans="1:34" ht="15" customHeight="1" x14ac:dyDescent="0.25">
      <c r="A153" s="5">
        <v>152</v>
      </c>
      <c r="B153" s="9" t="s">
        <v>156</v>
      </c>
      <c r="C153" s="10">
        <v>148689</v>
      </c>
      <c r="D153" s="10">
        <v>149703</v>
      </c>
      <c r="E153" s="10">
        <v>150861</v>
      </c>
      <c r="F153" s="10">
        <v>151701</v>
      </c>
      <c r="G153" s="10">
        <v>153368</v>
      </c>
      <c r="H153" s="10">
        <v>154674</v>
      </c>
      <c r="I153" s="10">
        <v>155893</v>
      </c>
      <c r="J153" s="10">
        <v>157387</v>
      </c>
      <c r="K153" s="10">
        <v>158495</v>
      </c>
      <c r="L153" s="10">
        <v>160018</v>
      </c>
      <c r="M153" s="10">
        <v>161709</v>
      </c>
      <c r="N153" s="10">
        <v>163170</v>
      </c>
      <c r="O153" s="10">
        <v>164394</v>
      </c>
      <c r="P153" s="10">
        <v>165553</v>
      </c>
      <c r="Q153" s="10">
        <v>165978</v>
      </c>
      <c r="R153" s="10">
        <v>166672</v>
      </c>
      <c r="S153" s="10">
        <v>167866</v>
      </c>
      <c r="T153" s="10">
        <v>168953</v>
      </c>
      <c r="U153" s="10">
        <v>170088</v>
      </c>
      <c r="V153" s="10">
        <v>171081</v>
      </c>
      <c r="W153" s="10">
        <v>172232</v>
      </c>
      <c r="X153" s="10">
        <v>172615</v>
      </c>
      <c r="Y153" s="10">
        <v>173610</v>
      </c>
      <c r="Z153" s="10">
        <v>174924</v>
      </c>
      <c r="AA153" s="10">
        <v>175905</v>
      </c>
      <c r="AB153" s="10">
        <v>176647</v>
      </c>
      <c r="AC153" s="8">
        <f t="shared" si="12"/>
        <v>0.18803004929752706</v>
      </c>
      <c r="AD153" s="8">
        <f t="shared" si="13"/>
        <v>6.9156641089491711E-3</v>
      </c>
      <c r="AE153" s="8">
        <f t="shared" si="14"/>
        <v>5.82948386266402E-3</v>
      </c>
      <c r="AF153" s="8">
        <f t="shared" si="15"/>
        <v>5.0750317214489638E-3</v>
      </c>
      <c r="AG153" s="8">
        <f t="shared" si="16"/>
        <v>5.7974024932339052E-3</v>
      </c>
      <c r="AH153" s="8">
        <f t="shared" si="17"/>
        <v>4.2181859526448937E-3</v>
      </c>
    </row>
    <row r="154" spans="1:34" ht="15" customHeight="1" x14ac:dyDescent="0.25">
      <c r="A154" s="5">
        <v>153</v>
      </c>
      <c r="B154" s="6" t="s">
        <v>170</v>
      </c>
      <c r="C154" s="7">
        <v>108285</v>
      </c>
      <c r="D154" s="7">
        <v>109901</v>
      </c>
      <c r="E154" s="7">
        <v>111243</v>
      </c>
      <c r="F154" s="7">
        <v>111707</v>
      </c>
      <c r="G154" s="7">
        <v>112651</v>
      </c>
      <c r="H154" s="7">
        <v>114503</v>
      </c>
      <c r="I154" s="7">
        <v>116409</v>
      </c>
      <c r="J154" s="7">
        <v>117810</v>
      </c>
      <c r="K154" s="7">
        <v>118770</v>
      </c>
      <c r="L154" s="7">
        <v>120271</v>
      </c>
      <c r="M154" s="7">
        <v>125412</v>
      </c>
      <c r="N154" s="7">
        <v>126813</v>
      </c>
      <c r="O154" s="7">
        <v>128476</v>
      </c>
      <c r="P154" s="7">
        <v>128996</v>
      </c>
      <c r="Q154" s="7">
        <v>130469</v>
      </c>
      <c r="R154" s="7">
        <v>131186</v>
      </c>
      <c r="S154" s="7">
        <v>133060</v>
      </c>
      <c r="T154" s="7">
        <v>134226</v>
      </c>
      <c r="U154" s="7">
        <v>135034</v>
      </c>
      <c r="V154" s="7">
        <v>135480</v>
      </c>
      <c r="W154" s="7">
        <v>135478</v>
      </c>
      <c r="X154" s="7">
        <v>135987</v>
      </c>
      <c r="Y154" s="7">
        <v>136505</v>
      </c>
      <c r="Z154" s="7">
        <v>137876</v>
      </c>
      <c r="AA154" s="7">
        <v>139111</v>
      </c>
      <c r="AB154" s="7">
        <v>140155</v>
      </c>
      <c r="AC154" s="8">
        <f t="shared" si="12"/>
        <v>0.29431592556679131</v>
      </c>
      <c r="AD154" s="8">
        <f t="shared" si="13"/>
        <v>1.0372720029944604E-2</v>
      </c>
      <c r="AE154" s="8">
        <f t="shared" si="14"/>
        <v>6.6351949685123923E-3</v>
      </c>
      <c r="AF154" s="8">
        <f t="shared" si="15"/>
        <v>6.8110277676471931E-3</v>
      </c>
      <c r="AG154" s="8">
        <f t="shared" si="16"/>
        <v>8.8347006398785677E-3</v>
      </c>
      <c r="AH154" s="8">
        <f t="shared" si="17"/>
        <v>7.5047983265162351E-3</v>
      </c>
    </row>
    <row r="155" spans="1:34" ht="15" customHeight="1" x14ac:dyDescent="0.25">
      <c r="A155" s="5">
        <v>154</v>
      </c>
      <c r="B155" s="9" t="s">
        <v>158</v>
      </c>
      <c r="C155" s="10">
        <v>202508</v>
      </c>
      <c r="D155" s="10">
        <v>205340</v>
      </c>
      <c r="E155" s="10">
        <v>208137</v>
      </c>
      <c r="F155" s="10">
        <v>210245</v>
      </c>
      <c r="G155" s="10">
        <v>212167</v>
      </c>
      <c r="H155" s="10">
        <v>214105</v>
      </c>
      <c r="I155" s="10">
        <v>216284</v>
      </c>
      <c r="J155" s="10">
        <v>218007</v>
      </c>
      <c r="K155" s="10">
        <v>219780</v>
      </c>
      <c r="L155" s="10">
        <v>221894</v>
      </c>
      <c r="M155" s="10">
        <v>225990</v>
      </c>
      <c r="N155" s="10">
        <v>228032</v>
      </c>
      <c r="O155" s="10">
        <v>229572</v>
      </c>
      <c r="P155" s="10">
        <v>231336</v>
      </c>
      <c r="Q155" s="10">
        <v>233419</v>
      </c>
      <c r="R155" s="10">
        <v>235372</v>
      </c>
      <c r="S155" s="10">
        <v>236877</v>
      </c>
      <c r="T155" s="10">
        <v>238913</v>
      </c>
      <c r="U155" s="10">
        <v>240640</v>
      </c>
      <c r="V155" s="10">
        <v>241982</v>
      </c>
      <c r="W155" s="10">
        <v>243434</v>
      </c>
      <c r="X155" s="10">
        <v>243962</v>
      </c>
      <c r="Y155" s="10">
        <v>245305</v>
      </c>
      <c r="Z155" s="10">
        <v>247042</v>
      </c>
      <c r="AA155" s="10">
        <v>248549</v>
      </c>
      <c r="AB155" s="10">
        <v>249876</v>
      </c>
      <c r="AC155" s="8">
        <f t="shared" si="12"/>
        <v>0.23390680861990637</v>
      </c>
      <c r="AD155" s="8">
        <f t="shared" si="13"/>
        <v>8.4428576922461751E-3</v>
      </c>
      <c r="AE155" s="8">
        <f t="shared" si="14"/>
        <v>5.9976697808237223E-3</v>
      </c>
      <c r="AF155" s="8">
        <f t="shared" si="15"/>
        <v>5.2374550171836454E-3</v>
      </c>
      <c r="AG155" s="8">
        <f t="shared" si="16"/>
        <v>6.1731292267992455E-3</v>
      </c>
      <c r="AH155" s="8">
        <f t="shared" si="17"/>
        <v>5.3389874833533833E-3</v>
      </c>
    </row>
    <row r="156" spans="1:34" ht="15" customHeight="1" x14ac:dyDescent="0.25">
      <c r="A156" s="5">
        <v>155</v>
      </c>
      <c r="B156" s="6" t="s">
        <v>163</v>
      </c>
      <c r="C156" s="7">
        <v>178844</v>
      </c>
      <c r="D156" s="7">
        <v>180192</v>
      </c>
      <c r="E156" s="7">
        <v>180791</v>
      </c>
      <c r="F156" s="7">
        <v>181955</v>
      </c>
      <c r="G156" s="7">
        <v>182831</v>
      </c>
      <c r="H156" s="7">
        <v>185290</v>
      </c>
      <c r="I156" s="7">
        <v>188814</v>
      </c>
      <c r="J156" s="7">
        <v>191379</v>
      </c>
      <c r="K156" s="7">
        <v>193753</v>
      </c>
      <c r="L156" s="7">
        <v>196329</v>
      </c>
      <c r="M156" s="7">
        <v>210455</v>
      </c>
      <c r="N156" s="7">
        <v>212093</v>
      </c>
      <c r="O156" s="7">
        <v>214396</v>
      </c>
      <c r="P156" s="7">
        <v>216229</v>
      </c>
      <c r="Q156" s="7">
        <v>217572</v>
      </c>
      <c r="R156" s="7">
        <v>218787</v>
      </c>
      <c r="S156" s="7">
        <v>221393</v>
      </c>
      <c r="T156" s="7">
        <v>221437</v>
      </c>
      <c r="U156" s="7">
        <v>223106</v>
      </c>
      <c r="V156" s="7">
        <v>223426</v>
      </c>
      <c r="W156" s="7">
        <v>223855</v>
      </c>
      <c r="X156" s="7">
        <v>225050</v>
      </c>
      <c r="Y156" s="7">
        <v>226464</v>
      </c>
      <c r="Z156" s="7">
        <v>227275</v>
      </c>
      <c r="AA156" s="7">
        <v>227968</v>
      </c>
      <c r="AB156" s="7">
        <v>228468</v>
      </c>
      <c r="AC156" s="8">
        <f t="shared" si="12"/>
        <v>0.27747086846637292</v>
      </c>
      <c r="AD156" s="8">
        <f t="shared" si="13"/>
        <v>9.8434204439517003E-3</v>
      </c>
      <c r="AE156" s="8">
        <f t="shared" si="14"/>
        <v>4.3391372087606683E-3</v>
      </c>
      <c r="AF156" s="8">
        <f t="shared" si="15"/>
        <v>4.0878597862150645E-3</v>
      </c>
      <c r="AG156" s="8">
        <f t="shared" si="16"/>
        <v>2.9410380146475124E-3</v>
      </c>
      <c r="AH156" s="8">
        <f t="shared" si="17"/>
        <v>2.1932902863559798E-3</v>
      </c>
    </row>
    <row r="157" spans="1:34" ht="15" customHeight="1" x14ac:dyDescent="0.25">
      <c r="A157" s="5">
        <v>156</v>
      </c>
      <c r="B157" s="9" t="s">
        <v>135</v>
      </c>
      <c r="C157" s="10">
        <v>93012</v>
      </c>
      <c r="D157" s="10">
        <v>93623</v>
      </c>
      <c r="E157" s="10">
        <v>94313</v>
      </c>
      <c r="F157" s="10">
        <v>94427</v>
      </c>
      <c r="G157" s="10">
        <v>95424</v>
      </c>
      <c r="H157" s="10">
        <v>96359</v>
      </c>
      <c r="I157" s="10">
        <v>98953</v>
      </c>
      <c r="J157" s="10">
        <v>100557</v>
      </c>
      <c r="K157" s="10">
        <v>101537</v>
      </c>
      <c r="L157" s="10">
        <v>101966</v>
      </c>
      <c r="M157" s="10">
        <v>102346</v>
      </c>
      <c r="N157" s="10">
        <v>102256</v>
      </c>
      <c r="O157" s="10">
        <v>101566</v>
      </c>
      <c r="P157" s="10">
        <v>101350</v>
      </c>
      <c r="Q157" s="10">
        <v>101618</v>
      </c>
      <c r="R157" s="10">
        <v>102793</v>
      </c>
      <c r="S157" s="10">
        <v>104476</v>
      </c>
      <c r="T157" s="10">
        <v>106471</v>
      </c>
      <c r="U157" s="10">
        <v>108298</v>
      </c>
      <c r="V157" s="10">
        <v>109969</v>
      </c>
      <c r="W157" s="10">
        <v>111014</v>
      </c>
      <c r="X157" s="10">
        <v>111703</v>
      </c>
      <c r="Y157" s="10">
        <v>112021</v>
      </c>
      <c r="Z157" s="10">
        <v>112866</v>
      </c>
      <c r="AA157" s="10">
        <v>113764</v>
      </c>
      <c r="AB157" s="10">
        <v>114885</v>
      </c>
      <c r="AC157" s="8">
        <f t="shared" si="12"/>
        <v>0.23516320474777447</v>
      </c>
      <c r="AD157" s="8">
        <f t="shared" si="13"/>
        <v>8.4839105451253172E-3</v>
      </c>
      <c r="AE157" s="8">
        <f t="shared" si="14"/>
        <v>1.1183510153025322E-2</v>
      </c>
      <c r="AF157" s="8">
        <f t="shared" si="15"/>
        <v>6.8786114252359365E-3</v>
      </c>
      <c r="AG157" s="8">
        <f t="shared" si="16"/>
        <v>8.4505978454547659E-3</v>
      </c>
      <c r="AH157" s="8">
        <f t="shared" si="17"/>
        <v>9.8537322878942367E-3</v>
      </c>
    </row>
    <row r="158" spans="1:34" ht="15" customHeight="1" x14ac:dyDescent="0.25">
      <c r="A158" s="5">
        <v>157</v>
      </c>
      <c r="B158" s="9" t="s">
        <v>177</v>
      </c>
      <c r="C158" s="10">
        <v>194523</v>
      </c>
      <c r="D158" s="10">
        <v>199914</v>
      </c>
      <c r="E158" s="10">
        <v>205096</v>
      </c>
      <c r="F158" s="10">
        <v>210229</v>
      </c>
      <c r="G158" s="10">
        <v>215775</v>
      </c>
      <c r="H158" s="10">
        <v>220968</v>
      </c>
      <c r="I158" s="10">
        <v>225985</v>
      </c>
      <c r="J158" s="10">
        <v>230848</v>
      </c>
      <c r="K158" s="10">
        <v>235937</v>
      </c>
      <c r="L158" s="10">
        <v>241438</v>
      </c>
      <c r="M158" s="10">
        <v>251097</v>
      </c>
      <c r="N158" s="10">
        <v>254571</v>
      </c>
      <c r="O158" s="10">
        <v>258134</v>
      </c>
      <c r="P158" s="10">
        <v>260882</v>
      </c>
      <c r="Q158" s="10">
        <v>262815</v>
      </c>
      <c r="R158" s="10">
        <v>264110</v>
      </c>
      <c r="S158" s="10">
        <v>265518</v>
      </c>
      <c r="T158" s="10">
        <v>265798</v>
      </c>
      <c r="U158" s="10">
        <v>266109</v>
      </c>
      <c r="V158" s="10">
        <v>266718</v>
      </c>
      <c r="W158" s="10">
        <v>267336</v>
      </c>
      <c r="X158" s="10">
        <v>267389</v>
      </c>
      <c r="Y158" s="10">
        <v>268450</v>
      </c>
      <c r="Z158" s="10">
        <v>271942</v>
      </c>
      <c r="AA158" s="10">
        <v>280570</v>
      </c>
      <c r="AB158" s="10">
        <v>281224</v>
      </c>
      <c r="AC158" s="8">
        <f t="shared" si="12"/>
        <v>0.44571078998370373</v>
      </c>
      <c r="AD158" s="8">
        <f t="shared" si="13"/>
        <v>1.485327345543408E-2</v>
      </c>
      <c r="AE158" s="8">
        <f t="shared" si="14"/>
        <v>6.2983337897537517E-3</v>
      </c>
      <c r="AF158" s="8">
        <f t="shared" si="15"/>
        <v>1.018051450697488E-2</v>
      </c>
      <c r="AG158" s="8">
        <f t="shared" si="16"/>
        <v>1.5616288793035782E-2</v>
      </c>
      <c r="AH158" s="8">
        <f t="shared" si="17"/>
        <v>2.330969098620665E-3</v>
      </c>
    </row>
    <row r="159" spans="1:34" ht="15" customHeight="1" x14ac:dyDescent="0.25">
      <c r="A159" s="5">
        <v>158</v>
      </c>
      <c r="B159" s="9" t="s">
        <v>115</v>
      </c>
      <c r="C159" s="10">
        <v>418826</v>
      </c>
      <c r="D159" s="10">
        <v>422803</v>
      </c>
      <c r="E159" s="10">
        <v>427045</v>
      </c>
      <c r="F159" s="10">
        <v>430867</v>
      </c>
      <c r="G159" s="10">
        <v>435011</v>
      </c>
      <c r="H159" s="10">
        <v>440145</v>
      </c>
      <c r="I159" s="10">
        <v>447211</v>
      </c>
      <c r="J159" s="10">
        <v>456187</v>
      </c>
      <c r="K159" s="10">
        <v>462408</v>
      </c>
      <c r="L159" s="10">
        <v>468684</v>
      </c>
      <c r="M159" s="10">
        <v>515888</v>
      </c>
      <c r="N159" s="10">
        <v>518547</v>
      </c>
      <c r="O159" s="10">
        <v>521938</v>
      </c>
      <c r="P159" s="10">
        <v>525938</v>
      </c>
      <c r="Q159" s="10">
        <v>532006</v>
      </c>
      <c r="R159" s="10">
        <v>539167</v>
      </c>
      <c r="S159" s="10">
        <v>549234</v>
      </c>
      <c r="T159" s="10">
        <v>559531</v>
      </c>
      <c r="U159" s="10">
        <v>569212</v>
      </c>
      <c r="V159" s="10">
        <v>579712</v>
      </c>
      <c r="W159" s="10">
        <v>587729</v>
      </c>
      <c r="X159" s="10">
        <v>593137</v>
      </c>
      <c r="Y159" s="10">
        <v>597884</v>
      </c>
      <c r="Z159" s="10">
        <v>601370</v>
      </c>
      <c r="AA159" s="10">
        <v>604663</v>
      </c>
      <c r="AB159" s="10">
        <v>608012</v>
      </c>
      <c r="AC159" s="8">
        <f t="shared" si="12"/>
        <v>0.45170548151260903</v>
      </c>
      <c r="AD159" s="8">
        <f t="shared" si="13"/>
        <v>1.5021264353415553E-2</v>
      </c>
      <c r="AE159" s="8">
        <f t="shared" si="14"/>
        <v>1.2089419616712949E-2</v>
      </c>
      <c r="AF159" s="8">
        <f t="shared" si="15"/>
        <v>6.80880750747348E-3</v>
      </c>
      <c r="AG159" s="8">
        <f t="shared" si="16"/>
        <v>5.6149931153008925E-3</v>
      </c>
      <c r="AH159" s="8">
        <f t="shared" si="17"/>
        <v>5.5386223400472664E-3</v>
      </c>
    </row>
    <row r="160" spans="1:34" ht="15" customHeight="1" x14ac:dyDescent="0.25">
      <c r="A160" s="5">
        <v>159</v>
      </c>
      <c r="B160" s="9" t="s">
        <v>178</v>
      </c>
      <c r="C160" s="10">
        <v>343120</v>
      </c>
      <c r="D160" s="10">
        <v>346821</v>
      </c>
      <c r="E160" s="10">
        <v>348183</v>
      </c>
      <c r="F160" s="10">
        <v>348905</v>
      </c>
      <c r="G160" s="10">
        <v>350876</v>
      </c>
      <c r="H160" s="10">
        <v>353589</v>
      </c>
      <c r="I160" s="10">
        <v>356726</v>
      </c>
      <c r="J160" s="10">
        <v>360105</v>
      </c>
      <c r="K160" s="10">
        <v>363237</v>
      </c>
      <c r="L160" s="10">
        <v>365364</v>
      </c>
      <c r="M160" s="10">
        <v>365453</v>
      </c>
      <c r="N160" s="10">
        <v>363878</v>
      </c>
      <c r="O160" s="10">
        <v>362560</v>
      </c>
      <c r="P160" s="10">
        <v>361776</v>
      </c>
      <c r="Q160" s="10">
        <v>360944</v>
      </c>
      <c r="R160" s="10">
        <v>360747</v>
      </c>
      <c r="S160" s="10">
        <v>361679</v>
      </c>
      <c r="T160" s="10">
        <v>363284</v>
      </c>
      <c r="U160" s="10">
        <v>363955</v>
      </c>
      <c r="V160" s="10">
        <v>364700</v>
      </c>
      <c r="W160" s="10">
        <v>365142</v>
      </c>
      <c r="X160" s="10">
        <v>365851</v>
      </c>
      <c r="Y160" s="10">
        <v>367586</v>
      </c>
      <c r="Z160" s="10">
        <v>370164</v>
      </c>
      <c r="AA160" s="10">
        <v>373361</v>
      </c>
      <c r="AB160" s="10">
        <v>376890</v>
      </c>
      <c r="AC160" s="8">
        <f t="shared" si="12"/>
        <v>9.8420377710422016E-2</v>
      </c>
      <c r="AD160" s="8">
        <f t="shared" si="13"/>
        <v>3.7619836623090652E-3</v>
      </c>
      <c r="AE160" s="8">
        <f t="shared" si="14"/>
        <v>4.387244508384347E-3</v>
      </c>
      <c r="AF160" s="8">
        <f t="shared" si="15"/>
        <v>6.3535081801684434E-3</v>
      </c>
      <c r="AG160" s="8">
        <f t="shared" si="16"/>
        <v>8.366828826966044E-3</v>
      </c>
      <c r="AH160" s="8">
        <f t="shared" si="17"/>
        <v>9.4519781123363171E-3</v>
      </c>
    </row>
    <row r="161" spans="1:34" ht="15" customHeight="1" x14ac:dyDescent="0.25">
      <c r="A161" s="5">
        <v>160</v>
      </c>
      <c r="B161" s="9" t="s">
        <v>169</v>
      </c>
      <c r="C161" s="10">
        <v>572045</v>
      </c>
      <c r="D161" s="10">
        <v>574528</v>
      </c>
      <c r="E161" s="10">
        <v>578622</v>
      </c>
      <c r="F161" s="10">
        <v>579800</v>
      </c>
      <c r="G161" s="10">
        <v>581206</v>
      </c>
      <c r="H161" s="10">
        <v>583759</v>
      </c>
      <c r="I161" s="10">
        <v>588228</v>
      </c>
      <c r="J161" s="10">
        <v>595342</v>
      </c>
      <c r="K161" s="10">
        <v>603205</v>
      </c>
      <c r="L161" s="10">
        <v>612683</v>
      </c>
      <c r="M161" s="10">
        <v>624006</v>
      </c>
      <c r="N161" s="10">
        <v>625929</v>
      </c>
      <c r="O161" s="10">
        <v>629232</v>
      </c>
      <c r="P161" s="10">
        <v>631918</v>
      </c>
      <c r="Q161" s="10">
        <v>634817</v>
      </c>
      <c r="R161" s="10">
        <v>638028</v>
      </c>
      <c r="S161" s="10">
        <v>640682</v>
      </c>
      <c r="T161" s="10">
        <v>640970</v>
      </c>
      <c r="U161" s="10">
        <v>641525</v>
      </c>
      <c r="V161" s="10">
        <v>644747</v>
      </c>
      <c r="W161" s="10">
        <v>648556</v>
      </c>
      <c r="X161" s="10">
        <v>648758</v>
      </c>
      <c r="Y161" s="10">
        <v>649765</v>
      </c>
      <c r="Z161" s="10">
        <v>654057</v>
      </c>
      <c r="AA161" s="10">
        <v>659504</v>
      </c>
      <c r="AB161" s="10">
        <v>663809</v>
      </c>
      <c r="AC161" s="8">
        <f t="shared" si="12"/>
        <v>0.16041395344771828</v>
      </c>
      <c r="AD161" s="8">
        <f t="shared" si="13"/>
        <v>5.9688147224736809E-3</v>
      </c>
      <c r="AE161" s="8">
        <f t="shared" si="14"/>
        <v>3.9690848331044304E-3</v>
      </c>
      <c r="AF161" s="8">
        <f t="shared" si="15"/>
        <v>4.6600452646006207E-3</v>
      </c>
      <c r="AG161" s="8">
        <f t="shared" si="16"/>
        <v>7.1533634201068619E-3</v>
      </c>
      <c r="AH161" s="8">
        <f t="shared" si="17"/>
        <v>6.5276328877459421E-3</v>
      </c>
    </row>
    <row r="162" spans="1:34" ht="15" customHeight="1" x14ac:dyDescent="0.25">
      <c r="A162" s="5">
        <v>161</v>
      </c>
      <c r="B162" s="6" t="s">
        <v>160</v>
      </c>
      <c r="C162" s="7">
        <v>246838</v>
      </c>
      <c r="D162" s="7">
        <v>248185</v>
      </c>
      <c r="E162" s="7">
        <v>249820</v>
      </c>
      <c r="F162" s="7">
        <v>249989</v>
      </c>
      <c r="G162" s="7">
        <v>254385</v>
      </c>
      <c r="H162" s="7">
        <v>256655</v>
      </c>
      <c r="I162" s="7">
        <v>225681</v>
      </c>
      <c r="J162" s="7">
        <v>231583</v>
      </c>
      <c r="K162" s="7">
        <v>236155</v>
      </c>
      <c r="L162" s="7">
        <v>238772</v>
      </c>
      <c r="M162" s="7">
        <v>389294</v>
      </c>
      <c r="N162" s="7">
        <v>393542</v>
      </c>
      <c r="O162" s="7">
        <v>396416</v>
      </c>
      <c r="P162" s="7">
        <v>399362</v>
      </c>
      <c r="Q162" s="7">
        <v>403078</v>
      </c>
      <c r="R162" s="7">
        <v>405650</v>
      </c>
      <c r="S162" s="7">
        <v>407750</v>
      </c>
      <c r="T162" s="7">
        <v>411262</v>
      </c>
      <c r="U162" s="7">
        <v>412682</v>
      </c>
      <c r="V162" s="7">
        <v>414890</v>
      </c>
      <c r="W162" s="7">
        <v>416648</v>
      </c>
      <c r="X162" s="7">
        <v>418807</v>
      </c>
      <c r="Y162" s="7">
        <v>420946</v>
      </c>
      <c r="Z162" s="7">
        <v>422383</v>
      </c>
      <c r="AA162" s="7">
        <v>427464</v>
      </c>
      <c r="AB162" s="7">
        <v>431329</v>
      </c>
      <c r="AC162" s="8">
        <f t="shared" si="12"/>
        <v>0.74741733444607394</v>
      </c>
      <c r="AD162" s="8">
        <f t="shared" si="13"/>
        <v>2.25766357947359E-2</v>
      </c>
      <c r="AE162" s="8">
        <f t="shared" si="14"/>
        <v>6.1569184954066714E-3</v>
      </c>
      <c r="AF162" s="8">
        <f t="shared" si="15"/>
        <v>6.9499192418209788E-3</v>
      </c>
      <c r="AG162" s="8">
        <f t="shared" si="16"/>
        <v>8.1552680163130553E-3</v>
      </c>
      <c r="AH162" s="8">
        <f t="shared" si="17"/>
        <v>9.0416970785843955E-3</v>
      </c>
    </row>
    <row r="163" spans="1:34" ht="15" customHeight="1" x14ac:dyDescent="0.25">
      <c r="A163" s="5">
        <v>162</v>
      </c>
      <c r="B163" s="9" t="s">
        <v>198</v>
      </c>
      <c r="C163" s="10">
        <v>222387</v>
      </c>
      <c r="D163" s="10">
        <v>222792</v>
      </c>
      <c r="E163" s="10">
        <v>224432</v>
      </c>
      <c r="F163" s="10">
        <v>225715</v>
      </c>
      <c r="G163" s="10">
        <v>227014</v>
      </c>
      <c r="H163" s="10">
        <v>227607</v>
      </c>
      <c r="I163" s="10">
        <v>229027</v>
      </c>
      <c r="J163" s="10">
        <v>229997</v>
      </c>
      <c r="K163" s="10">
        <v>230735</v>
      </c>
      <c r="L163" s="10">
        <v>231576</v>
      </c>
      <c r="M163" s="10">
        <v>232291</v>
      </c>
      <c r="N163" s="10">
        <v>233197</v>
      </c>
      <c r="O163" s="10">
        <v>233611</v>
      </c>
      <c r="P163" s="10">
        <v>232491</v>
      </c>
      <c r="Q163" s="10">
        <v>232099</v>
      </c>
      <c r="R163" s="10">
        <v>231838</v>
      </c>
      <c r="S163" s="10">
        <v>231502</v>
      </c>
      <c r="T163" s="10">
        <v>231732</v>
      </c>
      <c r="U163" s="10">
        <v>232713</v>
      </c>
      <c r="V163" s="10">
        <v>233504</v>
      </c>
      <c r="W163" s="10">
        <v>233589</v>
      </c>
      <c r="X163" s="10">
        <v>233243</v>
      </c>
      <c r="Y163" s="10">
        <v>233978</v>
      </c>
      <c r="Z163" s="10">
        <v>236345</v>
      </c>
      <c r="AA163" s="10">
        <v>237876</v>
      </c>
      <c r="AB163" s="10">
        <v>238553</v>
      </c>
      <c r="AC163" s="8">
        <f t="shared" si="12"/>
        <v>7.2693098067782735E-2</v>
      </c>
      <c r="AD163" s="8">
        <f t="shared" si="13"/>
        <v>2.8108390382737269E-3</v>
      </c>
      <c r="AE163" s="8">
        <f t="shared" si="14"/>
        <v>2.8593457498782282E-3</v>
      </c>
      <c r="AF163" s="8">
        <f t="shared" si="15"/>
        <v>4.2145256504517725E-3</v>
      </c>
      <c r="AG163" s="8">
        <f t="shared" si="16"/>
        <v>6.4756818198516974E-3</v>
      </c>
      <c r="AH163" s="8">
        <f t="shared" si="17"/>
        <v>2.846020615783013E-3</v>
      </c>
    </row>
    <row r="164" spans="1:34" ht="15" customHeight="1" x14ac:dyDescent="0.25">
      <c r="A164" s="5">
        <v>163</v>
      </c>
      <c r="B164" s="6" t="s">
        <v>323</v>
      </c>
      <c r="C164" s="7">
        <v>1150915</v>
      </c>
      <c r="D164" s="7">
        <v>1156981</v>
      </c>
      <c r="E164" s="7">
        <v>1165667</v>
      </c>
      <c r="F164" s="7">
        <v>1173575</v>
      </c>
      <c r="G164" s="7">
        <v>1175284</v>
      </c>
      <c r="H164" s="7">
        <v>1178556</v>
      </c>
      <c r="I164" s="7">
        <v>1182625</v>
      </c>
      <c r="J164" s="7">
        <v>1186341</v>
      </c>
      <c r="K164" s="7">
        <v>1191170</v>
      </c>
      <c r="L164" s="7">
        <v>1195998</v>
      </c>
      <c r="M164" s="7">
        <v>1214342</v>
      </c>
      <c r="N164" s="7">
        <v>1217471</v>
      </c>
      <c r="O164" s="7">
        <v>1217832</v>
      </c>
      <c r="P164" s="7">
        <v>1218457</v>
      </c>
      <c r="Q164" s="7">
        <v>1218686</v>
      </c>
      <c r="R164" s="7">
        <v>1217677</v>
      </c>
      <c r="S164" s="7">
        <v>1215446</v>
      </c>
      <c r="T164" s="7">
        <v>1214920</v>
      </c>
      <c r="U164" s="7">
        <v>1215361</v>
      </c>
      <c r="V164" s="7">
        <v>1214426</v>
      </c>
      <c r="W164" s="7">
        <v>1137300</v>
      </c>
      <c r="X164" s="7">
        <v>1147484</v>
      </c>
      <c r="Y164" s="7">
        <v>1151169</v>
      </c>
      <c r="Z164" s="7">
        <v>1158194</v>
      </c>
      <c r="AA164" s="7">
        <v>1166241</v>
      </c>
      <c r="AB164" s="7">
        <v>1171426</v>
      </c>
      <c r="AC164" s="8">
        <f t="shared" si="12"/>
        <v>1.782147248059153E-2</v>
      </c>
      <c r="AD164" s="8">
        <f t="shared" si="13"/>
        <v>7.0683096354873243E-4</v>
      </c>
      <c r="AE164" s="8">
        <f t="shared" si="14"/>
        <v>-3.8648257815019349E-3</v>
      </c>
      <c r="AF164" s="8">
        <f t="shared" si="15"/>
        <v>5.9304716050938566E-3</v>
      </c>
      <c r="AG164" s="8">
        <f t="shared" si="16"/>
        <v>5.8315584817281163E-3</v>
      </c>
      <c r="AH164" s="8">
        <f t="shared" si="17"/>
        <v>4.4459078355159869E-3</v>
      </c>
    </row>
    <row r="165" spans="1:34" ht="15" customHeight="1" x14ac:dyDescent="0.25">
      <c r="A165" s="5">
        <v>164</v>
      </c>
      <c r="B165" s="6" t="s">
        <v>151</v>
      </c>
      <c r="C165" s="7">
        <v>741937</v>
      </c>
      <c r="D165" s="7">
        <v>748739</v>
      </c>
      <c r="E165" s="7">
        <v>756321</v>
      </c>
      <c r="F165" s="7">
        <v>765926</v>
      </c>
      <c r="G165" s="7">
        <v>776048</v>
      </c>
      <c r="H165" s="7">
        <v>786034</v>
      </c>
      <c r="I165" s="7">
        <v>796488</v>
      </c>
      <c r="J165" s="7">
        <v>805352</v>
      </c>
      <c r="K165" s="7">
        <v>811669</v>
      </c>
      <c r="L165" s="7">
        <v>816012</v>
      </c>
      <c r="M165" s="7">
        <v>822154</v>
      </c>
      <c r="N165" s="7">
        <v>826799</v>
      </c>
      <c r="O165" s="7">
        <v>829653</v>
      </c>
      <c r="P165" s="7">
        <v>830864</v>
      </c>
      <c r="Q165" s="7">
        <v>835224</v>
      </c>
      <c r="R165" s="7">
        <v>838657</v>
      </c>
      <c r="S165" s="7">
        <v>843356</v>
      </c>
      <c r="T165" s="7">
        <v>849855</v>
      </c>
      <c r="U165" s="7">
        <v>856090</v>
      </c>
      <c r="V165" s="7">
        <v>858767</v>
      </c>
      <c r="W165" s="7">
        <v>861454</v>
      </c>
      <c r="X165" s="7">
        <v>870224</v>
      </c>
      <c r="Y165" s="7">
        <v>871372</v>
      </c>
      <c r="Z165" s="7">
        <v>878155</v>
      </c>
      <c r="AA165" s="7">
        <v>884157</v>
      </c>
      <c r="AB165" s="7">
        <v>887615</v>
      </c>
      <c r="AC165" s="8">
        <f t="shared" si="12"/>
        <v>0.19634820746235868</v>
      </c>
      <c r="AD165" s="8">
        <f t="shared" si="13"/>
        <v>7.1967230929261827E-3</v>
      </c>
      <c r="AE165" s="8">
        <f t="shared" si="14"/>
        <v>5.6897542705607318E-3</v>
      </c>
      <c r="AF165" s="8">
        <f t="shared" si="15"/>
        <v>6.0012218341465307E-3</v>
      </c>
      <c r="AG165" s="8">
        <f t="shared" si="16"/>
        <v>6.1753592112063771E-3</v>
      </c>
      <c r="AH165" s="8">
        <f t="shared" si="17"/>
        <v>3.9110700927550198E-3</v>
      </c>
    </row>
    <row r="166" spans="1:34" ht="15" customHeight="1" x14ac:dyDescent="0.25">
      <c r="A166" s="5">
        <v>165</v>
      </c>
      <c r="B166" s="9" t="s">
        <v>179</v>
      </c>
      <c r="C166" s="10">
        <v>320434</v>
      </c>
      <c r="D166" s="10">
        <v>325839</v>
      </c>
      <c r="E166" s="10">
        <v>332703</v>
      </c>
      <c r="F166" s="10">
        <v>339131</v>
      </c>
      <c r="G166" s="10">
        <v>346057</v>
      </c>
      <c r="H166" s="10">
        <v>351851</v>
      </c>
      <c r="I166" s="10">
        <v>359341</v>
      </c>
      <c r="J166" s="10">
        <v>360908</v>
      </c>
      <c r="K166" s="10">
        <v>365790</v>
      </c>
      <c r="L166" s="10">
        <v>374553</v>
      </c>
      <c r="M166" s="10">
        <v>383511</v>
      </c>
      <c r="N166" s="10">
        <v>388534</v>
      </c>
      <c r="O166" s="10">
        <v>392704</v>
      </c>
      <c r="P166" s="10">
        <v>398003</v>
      </c>
      <c r="Q166" s="10">
        <v>399171</v>
      </c>
      <c r="R166" s="10">
        <v>399917</v>
      </c>
      <c r="S166" s="10">
        <v>402855</v>
      </c>
      <c r="T166" s="10">
        <v>402149</v>
      </c>
      <c r="U166" s="10">
        <v>399386</v>
      </c>
      <c r="V166" s="10">
        <v>398130</v>
      </c>
      <c r="W166" s="10">
        <v>398391</v>
      </c>
      <c r="X166" s="10">
        <v>399915</v>
      </c>
      <c r="Y166" s="10">
        <v>400401</v>
      </c>
      <c r="Z166" s="10">
        <v>401959</v>
      </c>
      <c r="AA166" s="10">
        <v>404623</v>
      </c>
      <c r="AB166" s="10">
        <v>405821</v>
      </c>
      <c r="AC166" s="8">
        <f t="shared" si="12"/>
        <v>0.26647297103303647</v>
      </c>
      <c r="AD166" s="8">
        <f t="shared" si="13"/>
        <v>9.4942208106219006E-3</v>
      </c>
      <c r="AE166" s="8">
        <f t="shared" si="14"/>
        <v>1.4665894025278625E-3</v>
      </c>
      <c r="AF166" s="8">
        <f t="shared" si="15"/>
        <v>3.7024854455520728E-3</v>
      </c>
      <c r="AG166" s="8">
        <f t="shared" si="16"/>
        <v>4.4919355461277011E-3</v>
      </c>
      <c r="AH166" s="8">
        <f t="shared" si="17"/>
        <v>2.9607807761793076E-3</v>
      </c>
    </row>
    <row r="167" spans="1:34" ht="15" customHeight="1" x14ac:dyDescent="0.25">
      <c r="A167" s="5">
        <v>166</v>
      </c>
      <c r="B167" s="9" t="s">
        <v>132</v>
      </c>
      <c r="C167" s="10">
        <v>540111</v>
      </c>
      <c r="D167" s="10">
        <v>556604</v>
      </c>
      <c r="E167" s="10">
        <v>566091</v>
      </c>
      <c r="F167" s="10">
        <v>572399</v>
      </c>
      <c r="G167" s="10">
        <v>579810</v>
      </c>
      <c r="H167" s="10">
        <v>588385</v>
      </c>
      <c r="I167" s="10">
        <v>601150</v>
      </c>
      <c r="J167" s="10">
        <v>607267</v>
      </c>
      <c r="K167" s="10">
        <v>616975</v>
      </c>
      <c r="L167" s="10">
        <v>626227</v>
      </c>
      <c r="M167" s="10">
        <v>650626</v>
      </c>
      <c r="N167" s="10">
        <v>661076</v>
      </c>
      <c r="O167" s="10">
        <v>669939</v>
      </c>
      <c r="P167" s="10">
        <v>679391</v>
      </c>
      <c r="Q167" s="10">
        <v>687526</v>
      </c>
      <c r="R167" s="10">
        <v>698874</v>
      </c>
      <c r="S167" s="10">
        <v>714386</v>
      </c>
      <c r="T167" s="10">
        <v>727427</v>
      </c>
      <c r="U167" s="10">
        <v>740039</v>
      </c>
      <c r="V167" s="10">
        <v>749730</v>
      </c>
      <c r="W167" s="10">
        <v>758467</v>
      </c>
      <c r="X167" s="10">
        <v>763359</v>
      </c>
      <c r="Y167" s="10">
        <v>766673</v>
      </c>
      <c r="Z167" s="10">
        <v>770497</v>
      </c>
      <c r="AA167" s="10">
        <v>777099</v>
      </c>
      <c r="AB167" s="10">
        <v>781796</v>
      </c>
      <c r="AC167" s="8">
        <f t="shared" si="12"/>
        <v>0.4474728342877668</v>
      </c>
      <c r="AD167" s="8">
        <f t="shared" si="13"/>
        <v>1.4902720996891938E-2</v>
      </c>
      <c r="AE167" s="8">
        <f t="shared" si="14"/>
        <v>1.127543068537773E-2</v>
      </c>
      <c r="AF167" s="8">
        <f t="shared" si="15"/>
        <v>6.0773015228372529E-3</v>
      </c>
      <c r="AG167" s="8">
        <f t="shared" si="16"/>
        <v>6.5323979346498806E-3</v>
      </c>
      <c r="AH167" s="8">
        <f t="shared" si="17"/>
        <v>6.0442749250738965E-3</v>
      </c>
    </row>
    <row r="168" spans="1:34" ht="15" customHeight="1" x14ac:dyDescent="0.25">
      <c r="A168" s="5">
        <v>167</v>
      </c>
      <c r="B168" s="9" t="s">
        <v>154</v>
      </c>
      <c r="C168" s="10">
        <v>174784</v>
      </c>
      <c r="D168" s="10">
        <v>177884</v>
      </c>
      <c r="E168" s="10">
        <v>180592</v>
      </c>
      <c r="F168" s="10">
        <v>182525</v>
      </c>
      <c r="G168" s="10">
        <v>184806</v>
      </c>
      <c r="H168" s="10">
        <v>187823</v>
      </c>
      <c r="I168" s="10">
        <v>190460</v>
      </c>
      <c r="J168" s="10">
        <v>192510</v>
      </c>
      <c r="K168" s="10">
        <v>195012</v>
      </c>
      <c r="L168" s="10">
        <v>196766</v>
      </c>
      <c r="M168" s="10">
        <v>201954</v>
      </c>
      <c r="N168" s="10">
        <v>203883</v>
      </c>
      <c r="O168" s="10">
        <v>205996</v>
      </c>
      <c r="P168" s="10">
        <v>207408</v>
      </c>
      <c r="Q168" s="10">
        <v>210032</v>
      </c>
      <c r="R168" s="10">
        <v>212531</v>
      </c>
      <c r="S168" s="10">
        <v>214982</v>
      </c>
      <c r="T168" s="10">
        <v>217649</v>
      </c>
      <c r="U168" s="10">
        <v>219058</v>
      </c>
      <c r="V168" s="10">
        <v>220640</v>
      </c>
      <c r="W168" s="10">
        <v>221638</v>
      </c>
      <c r="X168" s="10">
        <v>223352</v>
      </c>
      <c r="Y168" s="10">
        <v>223809</v>
      </c>
      <c r="Z168" s="10">
        <v>224996</v>
      </c>
      <c r="AA168" s="10">
        <v>227229</v>
      </c>
      <c r="AB168" s="10">
        <v>228597</v>
      </c>
      <c r="AC168" s="8">
        <f t="shared" si="12"/>
        <v>0.30788287257414865</v>
      </c>
      <c r="AD168" s="8">
        <f t="shared" si="13"/>
        <v>1.0794229915865206E-2</v>
      </c>
      <c r="AE168" s="8">
        <f t="shared" si="14"/>
        <v>7.3138936006234001E-3</v>
      </c>
      <c r="AF168" s="8">
        <f t="shared" si="15"/>
        <v>6.2021959781768388E-3</v>
      </c>
      <c r="AG168" s="8">
        <f t="shared" si="16"/>
        <v>7.0808241098569979E-3</v>
      </c>
      <c r="AH168" s="8">
        <f t="shared" si="17"/>
        <v>6.0203583169401789E-3</v>
      </c>
    </row>
    <row r="169" spans="1:34" ht="15" customHeight="1" x14ac:dyDescent="0.25">
      <c r="A169" s="5">
        <v>168</v>
      </c>
      <c r="B169" s="6" t="s">
        <v>164</v>
      </c>
      <c r="C169" s="7">
        <v>227117</v>
      </c>
      <c r="D169" s="7">
        <v>228333</v>
      </c>
      <c r="E169" s="7">
        <v>230227</v>
      </c>
      <c r="F169" s="7">
        <v>232791</v>
      </c>
      <c r="G169" s="7">
        <v>235113</v>
      </c>
      <c r="H169" s="7">
        <v>237767</v>
      </c>
      <c r="I169" s="7">
        <v>239878</v>
      </c>
      <c r="J169" s="7">
        <v>241848</v>
      </c>
      <c r="K169" s="7">
        <v>243682</v>
      </c>
      <c r="L169" s="7">
        <v>246474</v>
      </c>
      <c r="M169" s="7">
        <v>252744</v>
      </c>
      <c r="N169" s="7">
        <v>256387</v>
      </c>
      <c r="O169" s="7">
        <v>258545</v>
      </c>
      <c r="P169" s="7">
        <v>259955</v>
      </c>
      <c r="Q169" s="7">
        <v>262187</v>
      </c>
      <c r="R169" s="7">
        <v>263298</v>
      </c>
      <c r="S169" s="7">
        <v>264860</v>
      </c>
      <c r="T169" s="7">
        <v>266396</v>
      </c>
      <c r="U169" s="7">
        <v>266616</v>
      </c>
      <c r="V169" s="7">
        <v>267313</v>
      </c>
      <c r="W169" s="7">
        <v>269020</v>
      </c>
      <c r="X169" s="7">
        <v>269890</v>
      </c>
      <c r="Y169" s="7">
        <v>270637</v>
      </c>
      <c r="Z169" s="7">
        <v>272769</v>
      </c>
      <c r="AA169" s="7">
        <v>274270</v>
      </c>
      <c r="AB169" s="7">
        <v>276235</v>
      </c>
      <c r="AC169" s="8">
        <f t="shared" si="12"/>
        <v>0.21626738641317031</v>
      </c>
      <c r="AD169" s="8">
        <f t="shared" si="13"/>
        <v>7.8622121203066886E-3</v>
      </c>
      <c r="AE169" s="8">
        <f t="shared" si="14"/>
        <v>4.8080700657251452E-3</v>
      </c>
      <c r="AF169" s="8">
        <f t="shared" si="15"/>
        <v>5.3072792606163599E-3</v>
      </c>
      <c r="AG169" s="8">
        <f t="shared" si="16"/>
        <v>6.8478443744832695E-3</v>
      </c>
      <c r="AH169" s="8">
        <f t="shared" si="17"/>
        <v>7.16447296459693E-3</v>
      </c>
    </row>
    <row r="170" spans="1:34" ht="15" customHeight="1" x14ac:dyDescent="0.25">
      <c r="A170" s="5">
        <v>169</v>
      </c>
      <c r="B170" s="9" t="s">
        <v>190</v>
      </c>
      <c r="C170" s="10">
        <v>107581</v>
      </c>
      <c r="D170" s="10">
        <v>108817</v>
      </c>
      <c r="E170" s="10">
        <v>109340</v>
      </c>
      <c r="F170" s="10">
        <v>109259</v>
      </c>
      <c r="G170" s="10">
        <v>110001</v>
      </c>
      <c r="H170" s="10">
        <v>110772</v>
      </c>
      <c r="I170" s="10">
        <v>112160</v>
      </c>
      <c r="J170" s="10">
        <v>112694</v>
      </c>
      <c r="K170" s="10">
        <v>113008</v>
      </c>
      <c r="L170" s="10">
        <v>113629</v>
      </c>
      <c r="M170" s="10">
        <v>179802</v>
      </c>
      <c r="N170" s="10">
        <v>179878</v>
      </c>
      <c r="O170" s="10">
        <v>180205</v>
      </c>
      <c r="P170" s="10">
        <v>180328</v>
      </c>
      <c r="Q170" s="10">
        <v>179998</v>
      </c>
      <c r="R170" s="10">
        <v>179392</v>
      </c>
      <c r="S170" s="10">
        <v>179255</v>
      </c>
      <c r="T170" s="10">
        <v>179409</v>
      </c>
      <c r="U170" s="10">
        <v>179595</v>
      </c>
      <c r="V170" s="10">
        <v>179947</v>
      </c>
      <c r="W170" s="10">
        <v>160215</v>
      </c>
      <c r="X170" s="10">
        <v>160195</v>
      </c>
      <c r="Y170" s="10">
        <v>159780</v>
      </c>
      <c r="Z170" s="10">
        <v>159607</v>
      </c>
      <c r="AA170" s="10">
        <v>159588</v>
      </c>
      <c r="AB170" s="10">
        <v>159552</v>
      </c>
      <c r="AC170" s="8">
        <f t="shared" si="12"/>
        <v>0.48308716223124903</v>
      </c>
      <c r="AD170" s="8">
        <f t="shared" si="13"/>
        <v>1.5889957179488379E-2</v>
      </c>
      <c r="AE170" s="8">
        <f t="shared" si="14"/>
        <v>-1.1651931046152475E-2</v>
      </c>
      <c r="AF170" s="8">
        <f t="shared" si="15"/>
        <v>-8.2901124188206055E-4</v>
      </c>
      <c r="AG170" s="8">
        <f t="shared" si="16"/>
        <v>-4.7588045056368156E-4</v>
      </c>
      <c r="AH170" s="8">
        <f t="shared" si="17"/>
        <v>-2.2558087074216106E-4</v>
      </c>
    </row>
    <row r="171" spans="1:34" ht="15" customHeight="1" x14ac:dyDescent="0.25">
      <c r="A171" s="5">
        <v>170</v>
      </c>
      <c r="B171" s="9" t="s">
        <v>175</v>
      </c>
      <c r="C171" s="10">
        <v>283337</v>
      </c>
      <c r="D171" s="10">
        <v>285858</v>
      </c>
      <c r="E171" s="10">
        <v>288747</v>
      </c>
      <c r="F171" s="10">
        <v>290972</v>
      </c>
      <c r="G171" s="10">
        <v>294375</v>
      </c>
      <c r="H171" s="10">
        <v>296463</v>
      </c>
      <c r="I171" s="10">
        <v>298302</v>
      </c>
      <c r="J171" s="10">
        <v>300914</v>
      </c>
      <c r="K171" s="10">
        <v>302322</v>
      </c>
      <c r="L171" s="10">
        <v>304783</v>
      </c>
      <c r="M171" s="10">
        <v>306873</v>
      </c>
      <c r="N171" s="10">
        <v>309241</v>
      </c>
      <c r="O171" s="10">
        <v>311736</v>
      </c>
      <c r="P171" s="10">
        <v>313597</v>
      </c>
      <c r="Q171" s="10">
        <v>316164</v>
      </c>
      <c r="R171" s="10">
        <v>318318</v>
      </c>
      <c r="S171" s="10">
        <v>320537</v>
      </c>
      <c r="T171" s="10">
        <v>323239</v>
      </c>
      <c r="U171" s="10">
        <v>325337</v>
      </c>
      <c r="V171" s="10">
        <v>326986</v>
      </c>
      <c r="W171" s="10">
        <v>328581</v>
      </c>
      <c r="X171" s="10">
        <v>328968</v>
      </c>
      <c r="Y171" s="10">
        <v>331014</v>
      </c>
      <c r="Z171" s="10">
        <v>332755</v>
      </c>
      <c r="AA171" s="10">
        <v>335026</v>
      </c>
      <c r="AB171" s="10">
        <v>336756</v>
      </c>
      <c r="AC171" s="8">
        <f t="shared" si="12"/>
        <v>0.18853520719143635</v>
      </c>
      <c r="AD171" s="8">
        <f t="shared" si="13"/>
        <v>6.9327864910000425E-3</v>
      </c>
      <c r="AE171" s="8">
        <f t="shared" si="14"/>
        <v>5.6466575487230664E-3</v>
      </c>
      <c r="AF171" s="8">
        <f t="shared" si="15"/>
        <v>4.9271485978767959E-3</v>
      </c>
      <c r="AG171" s="8">
        <f t="shared" si="16"/>
        <v>5.7491170877592701E-3</v>
      </c>
      <c r="AH171" s="8">
        <f t="shared" si="17"/>
        <v>5.1637783336218679E-3</v>
      </c>
    </row>
    <row r="172" spans="1:34" ht="15" customHeight="1" x14ac:dyDescent="0.25">
      <c r="A172" s="5">
        <v>171</v>
      </c>
      <c r="B172" s="9" t="s">
        <v>173</v>
      </c>
      <c r="C172" s="10">
        <v>232355</v>
      </c>
      <c r="D172" s="10">
        <v>233348</v>
      </c>
      <c r="E172" s="10">
        <v>235499</v>
      </c>
      <c r="F172" s="10">
        <v>238988</v>
      </c>
      <c r="G172" s="10">
        <v>239311</v>
      </c>
      <c r="H172" s="10">
        <v>235769</v>
      </c>
      <c r="I172" s="10">
        <v>239543</v>
      </c>
      <c r="J172" s="10">
        <v>238087</v>
      </c>
      <c r="K172" s="10">
        <v>239865</v>
      </c>
      <c r="L172" s="10">
        <v>240862</v>
      </c>
      <c r="M172" s="10">
        <v>251766</v>
      </c>
      <c r="N172" s="10">
        <v>254703</v>
      </c>
      <c r="O172" s="10">
        <v>255048</v>
      </c>
      <c r="P172" s="10">
        <v>253454</v>
      </c>
      <c r="Q172" s="10">
        <v>254765</v>
      </c>
      <c r="R172" s="10">
        <v>260945</v>
      </c>
      <c r="S172" s="10">
        <v>265179</v>
      </c>
      <c r="T172" s="10">
        <v>268678</v>
      </c>
      <c r="U172" s="10">
        <v>271906</v>
      </c>
      <c r="V172" s="10">
        <v>274904</v>
      </c>
      <c r="W172" s="10">
        <v>275811</v>
      </c>
      <c r="X172" s="10">
        <v>276682</v>
      </c>
      <c r="Y172" s="10">
        <v>277805</v>
      </c>
      <c r="Z172" s="10">
        <v>277358</v>
      </c>
      <c r="AA172" s="10">
        <v>280728</v>
      </c>
      <c r="AB172" s="10">
        <v>283374</v>
      </c>
      <c r="AC172" s="8">
        <f t="shared" si="12"/>
        <v>0.21957349745002258</v>
      </c>
      <c r="AD172" s="8">
        <f t="shared" si="13"/>
        <v>7.971653992693728E-3</v>
      </c>
      <c r="AE172" s="8">
        <f t="shared" si="14"/>
        <v>8.2798824590664122E-3</v>
      </c>
      <c r="AF172" s="8">
        <f t="shared" si="15"/>
        <v>5.4250086324842961E-3</v>
      </c>
      <c r="AG172" s="8">
        <f t="shared" si="16"/>
        <v>6.6379848112614326E-3</v>
      </c>
      <c r="AH172" s="8">
        <f t="shared" si="17"/>
        <v>9.4254937163375224E-3</v>
      </c>
    </row>
    <row r="173" spans="1:34" ht="15" customHeight="1" x14ac:dyDescent="0.25">
      <c r="A173" s="5">
        <v>172</v>
      </c>
      <c r="B173" s="9" t="s">
        <v>186</v>
      </c>
      <c r="C173" s="10">
        <v>298438</v>
      </c>
      <c r="D173" s="10">
        <v>298222</v>
      </c>
      <c r="E173" s="10">
        <v>298432</v>
      </c>
      <c r="F173" s="10">
        <v>298939</v>
      </c>
      <c r="G173" s="10">
        <v>298765</v>
      </c>
      <c r="H173" s="10">
        <v>300078</v>
      </c>
      <c r="I173" s="10">
        <v>301615</v>
      </c>
      <c r="J173" s="10">
        <v>303577</v>
      </c>
      <c r="K173" s="10">
        <v>304679</v>
      </c>
      <c r="L173" s="10">
        <v>305629</v>
      </c>
      <c r="M173" s="10">
        <v>309475</v>
      </c>
      <c r="N173" s="10">
        <v>309081</v>
      </c>
      <c r="O173" s="10">
        <v>308596</v>
      </c>
      <c r="P173" s="10">
        <v>307788</v>
      </c>
      <c r="Q173" s="10">
        <v>307170</v>
      </c>
      <c r="R173" s="10">
        <v>306252</v>
      </c>
      <c r="S173" s="10">
        <v>306034</v>
      </c>
      <c r="T173" s="10">
        <v>306501</v>
      </c>
      <c r="U173" s="10">
        <v>306695</v>
      </c>
      <c r="V173" s="10">
        <v>307308</v>
      </c>
      <c r="W173" s="10">
        <v>307779</v>
      </c>
      <c r="X173" s="10">
        <v>308810</v>
      </c>
      <c r="Y173" s="10">
        <v>311093</v>
      </c>
      <c r="Z173" s="10">
        <v>312656</v>
      </c>
      <c r="AA173" s="10">
        <v>314087</v>
      </c>
      <c r="AB173" s="10">
        <v>314834</v>
      </c>
      <c r="AC173" s="8">
        <f t="shared" si="12"/>
        <v>5.4939384394748658E-2</v>
      </c>
      <c r="AD173" s="8">
        <f t="shared" si="13"/>
        <v>2.1416223933670153E-3</v>
      </c>
      <c r="AE173" s="8">
        <f t="shared" si="14"/>
        <v>2.7675449356812099E-3</v>
      </c>
      <c r="AF173" s="8">
        <f t="shared" si="15"/>
        <v>4.5429928114577578E-3</v>
      </c>
      <c r="AG173" s="8">
        <f t="shared" si="16"/>
        <v>3.9924864730500609E-3</v>
      </c>
      <c r="AH173" s="8">
        <f t="shared" si="17"/>
        <v>2.3783219299111391E-3</v>
      </c>
    </row>
    <row r="174" spans="1:34" ht="15" customHeight="1" x14ac:dyDescent="0.25">
      <c r="A174" s="5">
        <v>173</v>
      </c>
      <c r="B174" s="9" t="s">
        <v>176</v>
      </c>
      <c r="C174" s="10">
        <v>2981616</v>
      </c>
      <c r="D174" s="10">
        <v>3024111</v>
      </c>
      <c r="E174" s="10">
        <v>3053303</v>
      </c>
      <c r="F174" s="10">
        <v>3078253</v>
      </c>
      <c r="G174" s="10">
        <v>3106569</v>
      </c>
      <c r="H174" s="10">
        <v>3132772</v>
      </c>
      <c r="I174" s="10">
        <v>3167666</v>
      </c>
      <c r="J174" s="10">
        <v>3204196</v>
      </c>
      <c r="K174" s="10">
        <v>3237612</v>
      </c>
      <c r="L174" s="10">
        <v>3269814</v>
      </c>
      <c r="M174" s="10">
        <v>3340952</v>
      </c>
      <c r="N174" s="10">
        <v>3378195</v>
      </c>
      <c r="O174" s="10">
        <v>3414538</v>
      </c>
      <c r="P174" s="10">
        <v>3453198</v>
      </c>
      <c r="Q174" s="10">
        <v>3492373</v>
      </c>
      <c r="R174" s="10">
        <v>3523710</v>
      </c>
      <c r="S174" s="10">
        <v>3562548</v>
      </c>
      <c r="T174" s="10">
        <v>3603488</v>
      </c>
      <c r="U174" s="10">
        <v>3640864</v>
      </c>
      <c r="V174" s="10">
        <v>3672645</v>
      </c>
      <c r="W174" s="10">
        <v>3694131</v>
      </c>
      <c r="X174" s="10">
        <v>3692614</v>
      </c>
      <c r="Y174" s="10">
        <v>3700187</v>
      </c>
      <c r="Z174" s="10">
        <v>3721774</v>
      </c>
      <c r="AA174" s="10">
        <v>3760895</v>
      </c>
      <c r="AB174" s="10">
        <v>3790295</v>
      </c>
      <c r="AC174" s="8">
        <f t="shared" si="12"/>
        <v>0.27122171332592793</v>
      </c>
      <c r="AD174" s="8">
        <f t="shared" si="13"/>
        <v>9.6453561656746345E-3</v>
      </c>
      <c r="AE174" s="8">
        <f t="shared" si="14"/>
        <v>7.3196023467625437E-3</v>
      </c>
      <c r="AF174" s="8">
        <f t="shared" si="15"/>
        <v>5.1529326078048054E-3</v>
      </c>
      <c r="AG174" s="8">
        <f t="shared" si="16"/>
        <v>8.0524121934555382E-3</v>
      </c>
      <c r="AH174" s="8">
        <f t="shared" si="17"/>
        <v>7.8172881720973333E-3</v>
      </c>
    </row>
    <row r="175" spans="1:34" ht="15" customHeight="1" x14ac:dyDescent="0.25">
      <c r="A175" s="5">
        <v>174</v>
      </c>
      <c r="B175" s="9" t="s">
        <v>216</v>
      </c>
      <c r="C175" s="10">
        <v>315398</v>
      </c>
      <c r="D175" s="10">
        <v>316785</v>
      </c>
      <c r="E175" s="10">
        <v>319048</v>
      </c>
      <c r="F175" s="10">
        <v>321092</v>
      </c>
      <c r="G175" s="10">
        <v>320051</v>
      </c>
      <c r="H175" s="10">
        <v>320539</v>
      </c>
      <c r="I175" s="10">
        <v>321523</v>
      </c>
      <c r="J175" s="10">
        <v>322566</v>
      </c>
      <c r="K175" s="10">
        <v>324135</v>
      </c>
      <c r="L175" s="10">
        <v>326634</v>
      </c>
      <c r="M175" s="10">
        <v>250646</v>
      </c>
      <c r="N175" s="10">
        <v>252092</v>
      </c>
      <c r="O175" s="10">
        <v>254436</v>
      </c>
      <c r="P175" s="10">
        <v>255989</v>
      </c>
      <c r="Q175" s="10">
        <v>257219</v>
      </c>
      <c r="R175" s="10">
        <v>257538</v>
      </c>
      <c r="S175" s="10">
        <v>258871</v>
      </c>
      <c r="T175" s="10">
        <v>260240</v>
      </c>
      <c r="U175" s="10">
        <v>261539</v>
      </c>
      <c r="V175" s="10">
        <v>261517</v>
      </c>
      <c r="W175" s="10">
        <v>261780</v>
      </c>
      <c r="X175" s="10">
        <v>260596</v>
      </c>
      <c r="Y175" s="10">
        <v>261121</v>
      </c>
      <c r="Z175" s="10">
        <v>262460</v>
      </c>
      <c r="AA175" s="10">
        <v>263122</v>
      </c>
      <c r="AB175" s="10">
        <v>263795</v>
      </c>
      <c r="AC175" s="8">
        <f t="shared" si="12"/>
        <v>-0.16361232474524251</v>
      </c>
      <c r="AD175" s="8">
        <f t="shared" si="13"/>
        <v>-7.1210462162559773E-3</v>
      </c>
      <c r="AE175" s="8">
        <f t="shared" si="14"/>
        <v>2.4033839399093537E-3</v>
      </c>
      <c r="AF175" s="8">
        <f t="shared" si="15"/>
        <v>1.534742511112519E-3</v>
      </c>
      <c r="AG175" s="8">
        <f t="shared" si="16"/>
        <v>3.4019016860957763E-3</v>
      </c>
      <c r="AH175" s="8">
        <f t="shared" si="17"/>
        <v>2.5577488769468154E-3</v>
      </c>
    </row>
    <row r="176" spans="1:34" ht="15" customHeight="1" x14ac:dyDescent="0.25">
      <c r="A176" s="5">
        <v>175</v>
      </c>
      <c r="B176" s="6" t="s">
        <v>227</v>
      </c>
      <c r="C176" s="7">
        <v>157082</v>
      </c>
      <c r="D176" s="7">
        <v>157799</v>
      </c>
      <c r="E176" s="7">
        <v>158431</v>
      </c>
      <c r="F176" s="7">
        <v>158294</v>
      </c>
      <c r="G176" s="7">
        <v>158614</v>
      </c>
      <c r="H176" s="7">
        <v>159536</v>
      </c>
      <c r="I176" s="7">
        <v>160456</v>
      </c>
      <c r="J176" s="7">
        <v>161470</v>
      </c>
      <c r="K176" s="7">
        <v>162099</v>
      </c>
      <c r="L176" s="7">
        <v>163370</v>
      </c>
      <c r="M176" s="7">
        <v>167145</v>
      </c>
      <c r="N176" s="7">
        <v>167583</v>
      </c>
      <c r="O176" s="7">
        <v>168630</v>
      </c>
      <c r="P176" s="7">
        <v>169397</v>
      </c>
      <c r="Q176" s="7">
        <v>169457</v>
      </c>
      <c r="R176" s="7">
        <v>169398</v>
      </c>
      <c r="S176" s="7">
        <v>169827</v>
      </c>
      <c r="T176" s="7">
        <v>170589</v>
      </c>
      <c r="U176" s="7">
        <v>170834</v>
      </c>
      <c r="V176" s="7">
        <v>171827</v>
      </c>
      <c r="W176" s="7">
        <v>171833</v>
      </c>
      <c r="X176" s="7">
        <v>170651</v>
      </c>
      <c r="Y176" s="7">
        <v>170984</v>
      </c>
      <c r="Z176" s="7">
        <v>172118</v>
      </c>
      <c r="AA176" s="7">
        <v>173294</v>
      </c>
      <c r="AB176" s="7">
        <v>174218</v>
      </c>
      <c r="AC176" s="8">
        <f t="shared" si="12"/>
        <v>0.10908952012324773</v>
      </c>
      <c r="AD176" s="8">
        <f t="shared" si="13"/>
        <v>4.1501652460871341E-3</v>
      </c>
      <c r="AE176" s="8">
        <f t="shared" si="14"/>
        <v>2.8095807762857916E-3</v>
      </c>
      <c r="AF176" s="8">
        <f t="shared" si="15"/>
        <v>2.7606663733876768E-3</v>
      </c>
      <c r="AG176" s="8">
        <f t="shared" si="16"/>
        <v>6.2653469258833194E-3</v>
      </c>
      <c r="AH176" s="8">
        <f t="shared" si="17"/>
        <v>5.3319791798908216E-3</v>
      </c>
    </row>
    <row r="177" spans="1:34" ht="15" customHeight="1" x14ac:dyDescent="0.25">
      <c r="A177" s="5">
        <v>176</v>
      </c>
      <c r="B177" s="6" t="s">
        <v>92</v>
      </c>
      <c r="C177" s="7">
        <v>193425</v>
      </c>
      <c r="D177" s="7">
        <v>194245</v>
      </c>
      <c r="E177" s="7">
        <v>194497</v>
      </c>
      <c r="F177" s="7">
        <v>195194</v>
      </c>
      <c r="G177" s="7">
        <v>196461</v>
      </c>
      <c r="H177" s="7">
        <v>199453</v>
      </c>
      <c r="I177" s="7">
        <v>203919</v>
      </c>
      <c r="J177" s="7">
        <v>206189</v>
      </c>
      <c r="K177" s="7">
        <v>208902</v>
      </c>
      <c r="L177" s="7">
        <v>210839</v>
      </c>
      <c r="M177" s="7">
        <v>239876</v>
      </c>
      <c r="N177" s="7">
        <v>242333</v>
      </c>
      <c r="O177" s="7">
        <v>245883</v>
      </c>
      <c r="P177" s="7">
        <v>249511</v>
      </c>
      <c r="Q177" s="7">
        <v>253696</v>
      </c>
      <c r="R177" s="7">
        <v>257358</v>
      </c>
      <c r="S177" s="7">
        <v>260042</v>
      </c>
      <c r="T177" s="7">
        <v>262376</v>
      </c>
      <c r="U177" s="7">
        <v>264261</v>
      </c>
      <c r="V177" s="7">
        <v>267295</v>
      </c>
      <c r="W177" s="7">
        <v>274029</v>
      </c>
      <c r="X177" s="7">
        <v>277689</v>
      </c>
      <c r="Y177" s="7">
        <v>278608</v>
      </c>
      <c r="Z177" s="7">
        <v>279756</v>
      </c>
      <c r="AA177" s="7">
        <v>281631</v>
      </c>
      <c r="AB177" s="7">
        <v>281850</v>
      </c>
      <c r="AC177" s="8">
        <f t="shared" si="12"/>
        <v>0.45715393563396667</v>
      </c>
      <c r="AD177" s="8">
        <f t="shared" si="13"/>
        <v>1.5173371191979923E-2</v>
      </c>
      <c r="AE177" s="8">
        <f t="shared" si="14"/>
        <v>9.1321361043366078E-3</v>
      </c>
      <c r="AF177" s="8">
        <f t="shared" si="15"/>
        <v>5.6440830219239846E-3</v>
      </c>
      <c r="AG177" s="8">
        <f t="shared" si="16"/>
        <v>3.8638583915393543E-3</v>
      </c>
      <c r="AH177" s="8">
        <f t="shared" si="17"/>
        <v>7.7761325990391688E-4</v>
      </c>
    </row>
    <row r="178" spans="1:34" ht="15" customHeight="1" x14ac:dyDescent="0.25">
      <c r="A178" s="5">
        <v>177</v>
      </c>
      <c r="B178" s="6" t="s">
        <v>128</v>
      </c>
      <c r="C178" s="7">
        <v>208304</v>
      </c>
      <c r="D178" s="7">
        <v>212544</v>
      </c>
      <c r="E178" s="7">
        <v>216607</v>
      </c>
      <c r="F178" s="7">
        <v>220081</v>
      </c>
      <c r="G178" s="7">
        <v>223535</v>
      </c>
      <c r="H178" s="7">
        <v>227638</v>
      </c>
      <c r="I178" s="7">
        <v>233335</v>
      </c>
      <c r="J178" s="7">
        <v>238717</v>
      </c>
      <c r="K178" s="7">
        <v>245571</v>
      </c>
      <c r="L178" s="7">
        <v>250979</v>
      </c>
      <c r="M178" s="7">
        <v>253053</v>
      </c>
      <c r="N178" s="7">
        <v>256650</v>
      </c>
      <c r="O178" s="7">
        <v>258994</v>
      </c>
      <c r="P178" s="7">
        <v>262525</v>
      </c>
      <c r="Q178" s="7">
        <v>265790</v>
      </c>
      <c r="R178" s="7">
        <v>269063</v>
      </c>
      <c r="S178" s="7">
        <v>274884</v>
      </c>
      <c r="T178" s="7">
        <v>281481</v>
      </c>
      <c r="U178" s="7">
        <v>287067</v>
      </c>
      <c r="V178" s="7">
        <v>291225</v>
      </c>
      <c r="W178" s="7">
        <v>296013</v>
      </c>
      <c r="X178" s="7">
        <v>298313</v>
      </c>
      <c r="Y178" s="7">
        <v>298556</v>
      </c>
      <c r="Z178" s="7">
        <v>299197</v>
      </c>
      <c r="AA178" s="7">
        <v>302132</v>
      </c>
      <c r="AB178" s="7">
        <v>304261</v>
      </c>
      <c r="AC178" s="8">
        <f t="shared" si="12"/>
        <v>0.46065846071126815</v>
      </c>
      <c r="AD178" s="8">
        <f t="shared" si="13"/>
        <v>1.5270920251166498E-2</v>
      </c>
      <c r="AE178" s="8">
        <f t="shared" si="14"/>
        <v>1.2369915551430077E-2</v>
      </c>
      <c r="AF178" s="8">
        <f t="shared" si="15"/>
        <v>5.5116361679932169E-3</v>
      </c>
      <c r="AG178" s="8">
        <f t="shared" si="16"/>
        <v>6.3294017963744231E-3</v>
      </c>
      <c r="AH178" s="8">
        <f t="shared" si="17"/>
        <v>7.0465889081593475E-3</v>
      </c>
    </row>
    <row r="179" spans="1:34" ht="15" customHeight="1" x14ac:dyDescent="0.25">
      <c r="A179" s="5">
        <v>178</v>
      </c>
      <c r="B179" s="9" t="s">
        <v>275</v>
      </c>
      <c r="C179" s="10">
        <v>116717</v>
      </c>
      <c r="D179" s="10">
        <v>117803</v>
      </c>
      <c r="E179" s="10">
        <v>120390</v>
      </c>
      <c r="F179" s="10">
        <v>121545</v>
      </c>
      <c r="G179" s="10">
        <v>123349</v>
      </c>
      <c r="H179" s="10">
        <v>124804</v>
      </c>
      <c r="I179" s="10">
        <v>126029</v>
      </c>
      <c r="J179" s="10">
        <v>127451</v>
      </c>
      <c r="K179" s="10">
        <v>128426</v>
      </c>
      <c r="L179" s="10">
        <v>129849</v>
      </c>
      <c r="M179" s="10">
        <v>134678</v>
      </c>
      <c r="N179" s="10">
        <v>134580</v>
      </c>
      <c r="O179" s="10">
        <v>136692</v>
      </c>
      <c r="P179" s="10">
        <v>137493</v>
      </c>
      <c r="Q179" s="10">
        <v>138597</v>
      </c>
      <c r="R179" s="10">
        <v>140239</v>
      </c>
      <c r="S179" s="10">
        <v>141966</v>
      </c>
      <c r="T179" s="10">
        <v>142873</v>
      </c>
      <c r="U179" s="10">
        <v>144704</v>
      </c>
      <c r="V179" s="10">
        <v>145975</v>
      </c>
      <c r="W179" s="10">
        <v>145182</v>
      </c>
      <c r="X179" s="10">
        <v>142851</v>
      </c>
      <c r="Y179" s="10">
        <v>144078</v>
      </c>
      <c r="Z179" s="10">
        <v>144554</v>
      </c>
      <c r="AA179" s="10">
        <v>144658</v>
      </c>
      <c r="AB179" s="10">
        <v>144368</v>
      </c>
      <c r="AC179" s="8">
        <f t="shared" si="12"/>
        <v>0.23690636325471012</v>
      </c>
      <c r="AD179" s="8">
        <f t="shared" si="13"/>
        <v>8.5408020568171761E-3</v>
      </c>
      <c r="AE179" s="8">
        <f t="shared" si="14"/>
        <v>2.9059626771901215E-3</v>
      </c>
      <c r="AF179" s="8">
        <f t="shared" si="15"/>
        <v>-1.1238744818621305E-3</v>
      </c>
      <c r="AG179" s="8">
        <f t="shared" si="16"/>
        <v>6.7048322609486455E-4</v>
      </c>
      <c r="AH179" s="8">
        <f t="shared" si="17"/>
        <v>-2.0047283938669138E-3</v>
      </c>
    </row>
    <row r="180" spans="1:34" ht="15" customHeight="1" x14ac:dyDescent="0.25">
      <c r="A180" s="5">
        <v>179</v>
      </c>
      <c r="B180" s="6" t="s">
        <v>17</v>
      </c>
      <c r="C180" s="7">
        <v>801444</v>
      </c>
      <c r="D180" s="7">
        <v>812426</v>
      </c>
      <c r="E180" s="7">
        <v>828245</v>
      </c>
      <c r="F180" s="7">
        <v>844194</v>
      </c>
      <c r="G180" s="7">
        <v>857162</v>
      </c>
      <c r="H180" s="7">
        <v>867438</v>
      </c>
      <c r="I180" s="7">
        <v>878024</v>
      </c>
      <c r="J180" s="7">
        <v>889888</v>
      </c>
      <c r="K180" s="7">
        <v>903133</v>
      </c>
      <c r="L180" s="7">
        <v>915267</v>
      </c>
      <c r="M180" s="7">
        <v>932202</v>
      </c>
      <c r="N180" s="7">
        <v>940206</v>
      </c>
      <c r="O180" s="7">
        <v>946501</v>
      </c>
      <c r="P180" s="7">
        <v>953630</v>
      </c>
      <c r="Q180" s="7">
        <v>963323</v>
      </c>
      <c r="R180" s="7">
        <v>972906</v>
      </c>
      <c r="S180" s="7">
        <v>981015</v>
      </c>
      <c r="T180" s="7">
        <v>990274</v>
      </c>
      <c r="U180" s="7">
        <v>997611</v>
      </c>
      <c r="V180" s="7">
        <v>1004925</v>
      </c>
      <c r="W180" s="7">
        <v>1165959</v>
      </c>
      <c r="X180" s="7">
        <v>1171964</v>
      </c>
      <c r="Y180" s="7">
        <v>1178247</v>
      </c>
      <c r="Z180" s="7">
        <v>1188936</v>
      </c>
      <c r="AA180" s="7">
        <v>1199830</v>
      </c>
      <c r="AB180" s="7">
        <v>1203383</v>
      </c>
      <c r="AC180" s="8">
        <f t="shared" si="12"/>
        <v>0.50151850909109064</v>
      </c>
      <c r="AD180" s="8">
        <f t="shared" si="13"/>
        <v>1.6391975506331535E-2</v>
      </c>
      <c r="AE180" s="8">
        <f t="shared" si="14"/>
        <v>2.1488070400019099E-2</v>
      </c>
      <c r="AF180" s="8">
        <f t="shared" si="15"/>
        <v>6.3385707927703372E-3</v>
      </c>
      <c r="AG180" s="8">
        <f t="shared" si="16"/>
        <v>7.0611519935945832E-3</v>
      </c>
      <c r="AH180" s="8">
        <f t="shared" si="17"/>
        <v>2.9612528441529218E-3</v>
      </c>
    </row>
    <row r="181" spans="1:34" ht="15" customHeight="1" x14ac:dyDescent="0.25">
      <c r="A181" s="5">
        <v>180</v>
      </c>
      <c r="B181" s="9" t="s">
        <v>167</v>
      </c>
      <c r="C181" s="10">
        <v>129840</v>
      </c>
      <c r="D181" s="10">
        <v>131651</v>
      </c>
      <c r="E181" s="10">
        <v>134577</v>
      </c>
      <c r="F181" s="10">
        <v>136576</v>
      </c>
      <c r="G181" s="10">
        <v>138204</v>
      </c>
      <c r="H181" s="10">
        <v>139809</v>
      </c>
      <c r="I181" s="10">
        <v>141432</v>
      </c>
      <c r="J181" s="10">
        <v>143369</v>
      </c>
      <c r="K181" s="10">
        <v>145362</v>
      </c>
      <c r="L181" s="10">
        <v>147532</v>
      </c>
      <c r="M181" s="10">
        <v>144602</v>
      </c>
      <c r="N181" s="10">
        <v>146256</v>
      </c>
      <c r="O181" s="10">
        <v>147458</v>
      </c>
      <c r="P181" s="10">
        <v>148533</v>
      </c>
      <c r="Q181" s="10">
        <v>149167</v>
      </c>
      <c r="R181" s="10">
        <v>149794</v>
      </c>
      <c r="S181" s="10">
        <v>150784</v>
      </c>
      <c r="T181" s="10">
        <v>151890</v>
      </c>
      <c r="U181" s="10">
        <v>152636</v>
      </c>
      <c r="V181" s="10">
        <v>153762</v>
      </c>
      <c r="W181" s="10">
        <v>155068</v>
      </c>
      <c r="X181" s="10">
        <v>155503</v>
      </c>
      <c r="Y181" s="10">
        <v>155789</v>
      </c>
      <c r="Z181" s="10">
        <v>156379</v>
      </c>
      <c r="AA181" s="10">
        <v>157320</v>
      </c>
      <c r="AB181" s="10">
        <v>156907</v>
      </c>
      <c r="AC181" s="8">
        <f t="shared" si="12"/>
        <v>0.20846426370918053</v>
      </c>
      <c r="AD181" s="8">
        <f t="shared" si="13"/>
        <v>7.6027693937594787E-3</v>
      </c>
      <c r="AE181" s="8">
        <f t="shared" si="14"/>
        <v>4.6500034948961932E-3</v>
      </c>
      <c r="AF181" s="8">
        <f t="shared" si="15"/>
        <v>2.3606906037789699E-3</v>
      </c>
      <c r="AG181" s="8">
        <f t="shared" si="16"/>
        <v>2.3864248367184704E-3</v>
      </c>
      <c r="AH181" s="8">
        <f t="shared" si="17"/>
        <v>-2.6252224764810577E-3</v>
      </c>
    </row>
    <row r="182" spans="1:34" ht="15" customHeight="1" x14ac:dyDescent="0.25">
      <c r="A182" s="5">
        <v>181</v>
      </c>
      <c r="B182" s="9" t="s">
        <v>192</v>
      </c>
      <c r="C182" s="10">
        <v>228918</v>
      </c>
      <c r="D182" s="10">
        <v>229138</v>
      </c>
      <c r="E182" s="10">
        <v>229459</v>
      </c>
      <c r="F182" s="10">
        <v>231160</v>
      </c>
      <c r="G182" s="10">
        <v>232679</v>
      </c>
      <c r="H182" s="10">
        <v>235987</v>
      </c>
      <c r="I182" s="10">
        <v>240145</v>
      </c>
      <c r="J182" s="10">
        <v>243385</v>
      </c>
      <c r="K182" s="10">
        <v>245579</v>
      </c>
      <c r="L182" s="10">
        <v>247447</v>
      </c>
      <c r="M182" s="10">
        <v>252899</v>
      </c>
      <c r="N182" s="10">
        <v>253860</v>
      </c>
      <c r="O182" s="10">
        <v>255133</v>
      </c>
      <c r="P182" s="10">
        <v>255975</v>
      </c>
      <c r="Q182" s="10">
        <v>256835</v>
      </c>
      <c r="R182" s="10">
        <v>258067</v>
      </c>
      <c r="S182" s="10">
        <v>258862</v>
      </c>
      <c r="T182" s="10">
        <v>259900</v>
      </c>
      <c r="U182" s="10">
        <v>260926</v>
      </c>
      <c r="V182" s="10">
        <v>261381</v>
      </c>
      <c r="W182" s="10">
        <v>261650</v>
      </c>
      <c r="X182" s="10">
        <v>262623</v>
      </c>
      <c r="Y182" s="10">
        <v>263364</v>
      </c>
      <c r="Z182" s="10">
        <v>265245</v>
      </c>
      <c r="AA182" s="10">
        <v>267002</v>
      </c>
      <c r="AB182" s="10">
        <v>269169</v>
      </c>
      <c r="AC182" s="8">
        <f t="shared" si="12"/>
        <v>0.1758315204571069</v>
      </c>
      <c r="AD182" s="8">
        <f t="shared" si="13"/>
        <v>6.5000572437987625E-3</v>
      </c>
      <c r="AE182" s="8">
        <f t="shared" si="14"/>
        <v>4.2209024202768397E-3</v>
      </c>
      <c r="AF182" s="8">
        <f t="shared" si="15"/>
        <v>5.6824245327464773E-3</v>
      </c>
      <c r="AG182" s="8">
        <f t="shared" si="16"/>
        <v>7.2939150915158901E-3</v>
      </c>
      <c r="AH182" s="8">
        <f t="shared" si="17"/>
        <v>8.1160440745762195E-3</v>
      </c>
    </row>
    <row r="183" spans="1:34" ht="15" customHeight="1" x14ac:dyDescent="0.25">
      <c r="A183" s="5">
        <v>182</v>
      </c>
      <c r="B183" s="9" t="s">
        <v>207</v>
      </c>
      <c r="C183" s="10">
        <v>129774</v>
      </c>
      <c r="D183" s="10">
        <v>132453</v>
      </c>
      <c r="E183" s="10">
        <v>134681</v>
      </c>
      <c r="F183" s="10">
        <v>138714</v>
      </c>
      <c r="G183" s="10">
        <v>142151</v>
      </c>
      <c r="H183" s="10">
        <v>143178</v>
      </c>
      <c r="I183" s="10">
        <v>145168</v>
      </c>
      <c r="J183" s="10">
        <v>147622</v>
      </c>
      <c r="K183" s="10">
        <v>148746</v>
      </c>
      <c r="L183" s="10">
        <v>148764</v>
      </c>
      <c r="M183" s="10">
        <v>152335</v>
      </c>
      <c r="N183" s="10">
        <v>151740</v>
      </c>
      <c r="O183" s="10">
        <v>150814</v>
      </c>
      <c r="P183" s="10">
        <v>150135</v>
      </c>
      <c r="Q183" s="10">
        <v>149239</v>
      </c>
      <c r="R183" s="10">
        <v>149795</v>
      </c>
      <c r="S183" s="10">
        <v>149073</v>
      </c>
      <c r="T183" s="10">
        <v>149314</v>
      </c>
      <c r="U183" s="10">
        <v>150962</v>
      </c>
      <c r="V183" s="10">
        <v>152437</v>
      </c>
      <c r="W183" s="10">
        <v>152813</v>
      </c>
      <c r="X183" s="10">
        <v>152837</v>
      </c>
      <c r="Y183" s="10">
        <v>152763</v>
      </c>
      <c r="Z183" s="10">
        <v>153197</v>
      </c>
      <c r="AA183" s="10">
        <v>154119</v>
      </c>
      <c r="AB183" s="10">
        <v>154327</v>
      </c>
      <c r="AC183" s="8">
        <f t="shared" si="12"/>
        <v>0.18919814446653413</v>
      </c>
      <c r="AD183" s="8">
        <f t="shared" si="13"/>
        <v>6.9552462252400193E-3</v>
      </c>
      <c r="AE183" s="8">
        <f t="shared" si="14"/>
        <v>2.9850499322405799E-3</v>
      </c>
      <c r="AF183" s="8">
        <f t="shared" si="15"/>
        <v>1.97370042994649E-3</v>
      </c>
      <c r="AG183" s="8">
        <f t="shared" si="16"/>
        <v>3.4011130527196176E-3</v>
      </c>
      <c r="AH183" s="8">
        <f t="shared" si="17"/>
        <v>1.3496064729202758E-3</v>
      </c>
    </row>
    <row r="184" spans="1:34" ht="15" customHeight="1" x14ac:dyDescent="0.25">
      <c r="A184" s="5">
        <v>183</v>
      </c>
      <c r="B184" s="9" t="s">
        <v>197</v>
      </c>
      <c r="C184" s="10">
        <v>1586744</v>
      </c>
      <c r="D184" s="10">
        <v>1596350</v>
      </c>
      <c r="E184" s="10">
        <v>1608751</v>
      </c>
      <c r="F184" s="10">
        <v>1617323</v>
      </c>
      <c r="G184" s="10">
        <v>1616874</v>
      </c>
      <c r="H184" s="10">
        <v>1609677</v>
      </c>
      <c r="I184" s="10">
        <v>1603830</v>
      </c>
      <c r="J184" s="10">
        <v>1599496</v>
      </c>
      <c r="K184" s="10">
        <v>1599312</v>
      </c>
      <c r="L184" s="10">
        <v>1600642</v>
      </c>
      <c r="M184" s="10">
        <v>1604464</v>
      </c>
      <c r="N184" s="10">
        <v>1609671</v>
      </c>
      <c r="O184" s="10">
        <v>1617789</v>
      </c>
      <c r="P184" s="10">
        <v>1624938</v>
      </c>
      <c r="Q184" s="10">
        <v>1633798</v>
      </c>
      <c r="R184" s="10">
        <v>1641256</v>
      </c>
      <c r="S184" s="10">
        <v>1648701</v>
      </c>
      <c r="T184" s="10">
        <v>1655667</v>
      </c>
      <c r="U184" s="10">
        <v>1666974</v>
      </c>
      <c r="V184" s="10">
        <v>1671302</v>
      </c>
      <c r="W184" s="10">
        <v>1673210</v>
      </c>
      <c r="X184" s="10">
        <v>1677080</v>
      </c>
      <c r="Y184" s="10">
        <v>1679873</v>
      </c>
      <c r="Z184" s="10">
        <v>1687365</v>
      </c>
      <c r="AA184" s="10">
        <v>1701280</v>
      </c>
      <c r="AB184" s="10">
        <v>1708161</v>
      </c>
      <c r="AC184" s="8">
        <f t="shared" si="12"/>
        <v>7.6519589801505472E-2</v>
      </c>
      <c r="AD184" s="8">
        <f t="shared" si="13"/>
        <v>2.9536829643914686E-3</v>
      </c>
      <c r="AE184" s="8">
        <f t="shared" si="14"/>
        <v>4.00354795605673E-3</v>
      </c>
      <c r="AF184" s="8">
        <f t="shared" si="15"/>
        <v>4.1432428114867026E-3</v>
      </c>
      <c r="AG184" s="8">
        <f t="shared" si="16"/>
        <v>5.5819070783134084E-3</v>
      </c>
      <c r="AH184" s="8">
        <f t="shared" si="17"/>
        <v>4.0446017116524029E-3</v>
      </c>
    </row>
    <row r="185" spans="1:34" ht="15" customHeight="1" x14ac:dyDescent="0.25">
      <c r="A185" s="5">
        <v>184</v>
      </c>
      <c r="B185" s="9" t="s">
        <v>305</v>
      </c>
      <c r="C185" s="10">
        <v>143005</v>
      </c>
      <c r="D185" s="10">
        <v>142490</v>
      </c>
      <c r="E185" s="10">
        <v>142280</v>
      </c>
      <c r="F185" s="10">
        <v>141943</v>
      </c>
      <c r="G185" s="10">
        <v>141852</v>
      </c>
      <c r="H185" s="10">
        <v>140713</v>
      </c>
      <c r="I185" s="10">
        <v>141371</v>
      </c>
      <c r="J185" s="10">
        <v>141948</v>
      </c>
      <c r="K185" s="10">
        <v>142764</v>
      </c>
      <c r="L185" s="10">
        <v>144360</v>
      </c>
      <c r="M185" s="10">
        <v>144026</v>
      </c>
      <c r="N185" s="10">
        <v>144811</v>
      </c>
      <c r="O185" s="10">
        <v>144873</v>
      </c>
      <c r="P185" s="10">
        <v>145271</v>
      </c>
      <c r="Q185" s="10">
        <v>145750</v>
      </c>
      <c r="R185" s="10">
        <v>146399</v>
      </c>
      <c r="S185" s="10">
        <v>146981</v>
      </c>
      <c r="T185" s="10">
        <v>146841</v>
      </c>
      <c r="U185" s="10">
        <v>147913</v>
      </c>
      <c r="V185" s="10">
        <v>149480</v>
      </c>
      <c r="W185" s="10">
        <v>144348</v>
      </c>
      <c r="X185" s="10">
        <v>143948</v>
      </c>
      <c r="Y185" s="10">
        <v>144018</v>
      </c>
      <c r="Z185" s="10">
        <v>144978</v>
      </c>
      <c r="AA185" s="10">
        <v>145609</v>
      </c>
      <c r="AB185" s="10">
        <v>145738</v>
      </c>
      <c r="AC185" s="8">
        <f t="shared" si="12"/>
        <v>1.9111219887416524E-2</v>
      </c>
      <c r="AD185" s="8">
        <f t="shared" si="13"/>
        <v>7.5752255122640832E-4</v>
      </c>
      <c r="AE185" s="8">
        <f t="shared" si="14"/>
        <v>-4.5242580689464074E-4</v>
      </c>
      <c r="AF185" s="8">
        <f t="shared" si="15"/>
        <v>1.9185256758129654E-3</v>
      </c>
      <c r="AG185" s="8">
        <f t="shared" si="16"/>
        <v>3.9652399486571621E-3</v>
      </c>
      <c r="AH185" s="8">
        <f t="shared" si="17"/>
        <v>8.8593424856979995E-4</v>
      </c>
    </row>
    <row r="186" spans="1:34" ht="15" customHeight="1" x14ac:dyDescent="0.25">
      <c r="A186" s="5">
        <v>185</v>
      </c>
      <c r="B186" s="6" t="s">
        <v>189</v>
      </c>
      <c r="C186" s="7">
        <v>382409</v>
      </c>
      <c r="D186" s="7">
        <v>388182</v>
      </c>
      <c r="E186" s="7">
        <v>390921</v>
      </c>
      <c r="F186" s="7">
        <v>393018</v>
      </c>
      <c r="G186" s="7">
        <v>396542</v>
      </c>
      <c r="H186" s="7">
        <v>398927</v>
      </c>
      <c r="I186" s="7">
        <v>401242</v>
      </c>
      <c r="J186" s="7">
        <v>402731</v>
      </c>
      <c r="K186" s="7">
        <v>404074</v>
      </c>
      <c r="L186" s="7">
        <v>405906</v>
      </c>
      <c r="M186" s="7">
        <v>401168</v>
      </c>
      <c r="N186" s="7">
        <v>403357</v>
      </c>
      <c r="O186" s="7">
        <v>405384</v>
      </c>
      <c r="P186" s="7">
        <v>406782</v>
      </c>
      <c r="Q186" s="7">
        <v>409239</v>
      </c>
      <c r="R186" s="7">
        <v>411433</v>
      </c>
      <c r="S186" s="7">
        <v>414216</v>
      </c>
      <c r="T186" s="7">
        <v>416589</v>
      </c>
      <c r="U186" s="7">
        <v>418382</v>
      </c>
      <c r="V186" s="7">
        <v>421622</v>
      </c>
      <c r="W186" s="7">
        <v>422902</v>
      </c>
      <c r="X186" s="7">
        <v>424484</v>
      </c>
      <c r="Y186" s="7">
        <v>426329</v>
      </c>
      <c r="Z186" s="7">
        <v>427475</v>
      </c>
      <c r="AA186" s="7">
        <v>430442</v>
      </c>
      <c r="AB186" s="7">
        <v>433415</v>
      </c>
      <c r="AC186" s="8">
        <f t="shared" si="12"/>
        <v>0.13338075202204969</v>
      </c>
      <c r="AD186" s="8">
        <f t="shared" si="13"/>
        <v>5.0207612761932197E-3</v>
      </c>
      <c r="AE186" s="8">
        <f t="shared" si="14"/>
        <v>5.2185203558503535E-3</v>
      </c>
      <c r="AF186" s="8">
        <f t="shared" si="15"/>
        <v>4.9231239157985218E-3</v>
      </c>
      <c r="AG186" s="8">
        <f t="shared" si="16"/>
        <v>5.509907308455686E-3</v>
      </c>
      <c r="AH186" s="8">
        <f t="shared" si="17"/>
        <v>6.9068538850762702E-3</v>
      </c>
    </row>
    <row r="187" spans="1:34" ht="15" customHeight="1" x14ac:dyDescent="0.25">
      <c r="A187" s="5">
        <v>186</v>
      </c>
      <c r="B187" s="9" t="s">
        <v>157</v>
      </c>
      <c r="C187" s="10">
        <v>348222</v>
      </c>
      <c r="D187" s="10">
        <v>352544</v>
      </c>
      <c r="E187" s="10">
        <v>358302</v>
      </c>
      <c r="F187" s="10">
        <v>362463</v>
      </c>
      <c r="G187" s="10">
        <v>366499</v>
      </c>
      <c r="H187" s="10">
        <v>371482</v>
      </c>
      <c r="I187" s="10">
        <v>378682</v>
      </c>
      <c r="J187" s="10">
        <v>385065</v>
      </c>
      <c r="K187" s="10">
        <v>390561</v>
      </c>
      <c r="L187" s="10">
        <v>396103</v>
      </c>
      <c r="M187" s="10">
        <v>391415</v>
      </c>
      <c r="N187" s="10">
        <v>393631</v>
      </c>
      <c r="O187" s="10">
        <v>395433</v>
      </c>
      <c r="P187" s="10">
        <v>397108</v>
      </c>
      <c r="Q187" s="10">
        <v>400932</v>
      </c>
      <c r="R187" s="10">
        <v>406581</v>
      </c>
      <c r="S187" s="10">
        <v>415258</v>
      </c>
      <c r="T187" s="10">
        <v>422432</v>
      </c>
      <c r="U187" s="10">
        <v>427952</v>
      </c>
      <c r="V187" s="10">
        <v>430701</v>
      </c>
      <c r="W187" s="10">
        <v>434267</v>
      </c>
      <c r="X187" s="10">
        <v>437323</v>
      </c>
      <c r="Y187" s="10">
        <v>438287</v>
      </c>
      <c r="Z187" s="10">
        <v>440104</v>
      </c>
      <c r="AA187" s="10">
        <v>443423</v>
      </c>
      <c r="AB187" s="10">
        <v>445814</v>
      </c>
      <c r="AC187" s="8">
        <f t="shared" si="12"/>
        <v>0.28025799633567094</v>
      </c>
      <c r="AD187" s="8">
        <f t="shared" si="13"/>
        <v>9.931457501422214E-3</v>
      </c>
      <c r="AE187" s="8">
        <f t="shared" si="14"/>
        <v>9.2544251709070213E-3</v>
      </c>
      <c r="AF187" s="8">
        <f t="shared" si="15"/>
        <v>5.2622517376423872E-3</v>
      </c>
      <c r="AG187" s="8">
        <f t="shared" si="16"/>
        <v>5.6920980236190299E-3</v>
      </c>
      <c r="AH187" s="8">
        <f t="shared" si="17"/>
        <v>5.3921424914810459E-3</v>
      </c>
    </row>
    <row r="188" spans="1:34" ht="15" customHeight="1" x14ac:dyDescent="0.25">
      <c r="A188" s="5">
        <v>187</v>
      </c>
      <c r="B188" s="6" t="s">
        <v>221</v>
      </c>
      <c r="C188" s="7">
        <v>142396</v>
      </c>
      <c r="D188" s="7">
        <v>143152</v>
      </c>
      <c r="E188" s="7">
        <v>144579</v>
      </c>
      <c r="F188" s="7">
        <v>147254</v>
      </c>
      <c r="G188" s="7">
        <v>149909</v>
      </c>
      <c r="H188" s="7">
        <v>153047</v>
      </c>
      <c r="I188" s="7">
        <v>156792</v>
      </c>
      <c r="J188" s="7">
        <v>160366</v>
      </c>
      <c r="K188" s="7">
        <v>163093</v>
      </c>
      <c r="L188" s="7">
        <v>166874</v>
      </c>
      <c r="M188" s="7">
        <v>174685</v>
      </c>
      <c r="N188" s="7">
        <v>175635</v>
      </c>
      <c r="O188" s="7">
        <v>176314</v>
      </c>
      <c r="P188" s="7">
        <v>176052</v>
      </c>
      <c r="Q188" s="7">
        <v>177459</v>
      </c>
      <c r="R188" s="7">
        <v>178297</v>
      </c>
      <c r="S188" s="7">
        <v>179400</v>
      </c>
      <c r="T188" s="7">
        <v>180693</v>
      </c>
      <c r="U188" s="7">
        <v>180428</v>
      </c>
      <c r="V188" s="7">
        <v>179727</v>
      </c>
      <c r="W188" s="7">
        <v>179532</v>
      </c>
      <c r="X188" s="7">
        <v>178809</v>
      </c>
      <c r="Y188" s="7">
        <v>179421</v>
      </c>
      <c r="Z188" s="7">
        <v>180683</v>
      </c>
      <c r="AA188" s="7">
        <v>182771</v>
      </c>
      <c r="AB188" s="7">
        <v>181411</v>
      </c>
      <c r="AC188" s="8">
        <f t="shared" si="12"/>
        <v>0.27398943790555913</v>
      </c>
      <c r="AD188" s="8">
        <f t="shared" si="13"/>
        <v>9.7331930564261704E-3</v>
      </c>
      <c r="AE188" s="8">
        <f t="shared" si="14"/>
        <v>1.7329474369842668E-3</v>
      </c>
      <c r="AF188" s="8">
        <f t="shared" si="15"/>
        <v>2.0845116385441731E-3</v>
      </c>
      <c r="AG188" s="8">
        <f t="shared" si="16"/>
        <v>3.6834926733564366E-3</v>
      </c>
      <c r="AH188" s="8">
        <f t="shared" si="17"/>
        <v>-7.4410054111429058E-3</v>
      </c>
    </row>
    <row r="189" spans="1:34" ht="15" customHeight="1" x14ac:dyDescent="0.25">
      <c r="A189" s="5">
        <v>189</v>
      </c>
      <c r="B189" s="9" t="s">
        <v>168</v>
      </c>
      <c r="C189" s="10">
        <v>164427</v>
      </c>
      <c r="D189" s="10">
        <v>166678</v>
      </c>
      <c r="E189" s="10">
        <v>169489</v>
      </c>
      <c r="F189" s="10">
        <v>171822</v>
      </c>
      <c r="G189" s="10">
        <v>174150</v>
      </c>
      <c r="H189" s="10">
        <v>176068</v>
      </c>
      <c r="I189" s="10">
        <v>178749</v>
      </c>
      <c r="J189" s="10">
        <v>180773</v>
      </c>
      <c r="K189" s="10">
        <v>183394</v>
      </c>
      <c r="L189" s="10">
        <v>185618</v>
      </c>
      <c r="M189" s="10">
        <v>207312</v>
      </c>
      <c r="N189" s="10">
        <v>208927</v>
      </c>
      <c r="O189" s="10">
        <v>210367</v>
      </c>
      <c r="P189" s="10">
        <v>212693</v>
      </c>
      <c r="Q189" s="10">
        <v>214215</v>
      </c>
      <c r="R189" s="10">
        <v>215847</v>
      </c>
      <c r="S189" s="10">
        <v>218514</v>
      </c>
      <c r="T189" s="10">
        <v>220660</v>
      </c>
      <c r="U189" s="10">
        <v>222704</v>
      </c>
      <c r="V189" s="10">
        <v>224979</v>
      </c>
      <c r="W189" s="10">
        <v>226579</v>
      </c>
      <c r="X189" s="10">
        <v>227527</v>
      </c>
      <c r="Y189" s="10">
        <v>228069</v>
      </c>
      <c r="Z189" s="10">
        <v>229143</v>
      </c>
      <c r="AA189" s="10">
        <v>230100</v>
      </c>
      <c r="AB189" s="10">
        <v>231184</v>
      </c>
      <c r="AC189" s="8">
        <f t="shared" si="12"/>
        <v>0.40599779841510214</v>
      </c>
      <c r="AD189" s="8">
        <f t="shared" si="13"/>
        <v>1.3723199494771299E-2</v>
      </c>
      <c r="AE189" s="8">
        <f t="shared" si="14"/>
        <v>6.8880247570510811E-3</v>
      </c>
      <c r="AF189" s="8">
        <f t="shared" si="15"/>
        <v>4.0321594222125778E-3</v>
      </c>
      <c r="AG189" s="8">
        <f t="shared" si="16"/>
        <v>4.5321444081674045E-3</v>
      </c>
      <c r="AH189" s="8">
        <f t="shared" si="17"/>
        <v>4.7109952194697956E-3</v>
      </c>
    </row>
    <row r="190" spans="1:34" ht="15" customHeight="1" x14ac:dyDescent="0.25">
      <c r="A190" s="5">
        <v>190</v>
      </c>
      <c r="B190" s="9" t="s">
        <v>187</v>
      </c>
      <c r="C190" s="10">
        <v>85850</v>
      </c>
      <c r="D190" s="10">
        <v>86695</v>
      </c>
      <c r="E190" s="10">
        <v>87414</v>
      </c>
      <c r="F190" s="10">
        <v>88241</v>
      </c>
      <c r="G190" s="10">
        <v>88760</v>
      </c>
      <c r="H190" s="10">
        <v>89434</v>
      </c>
      <c r="I190" s="10">
        <v>90877</v>
      </c>
      <c r="J190" s="10">
        <v>91761</v>
      </c>
      <c r="K190" s="10">
        <v>92576</v>
      </c>
      <c r="L190" s="10">
        <v>93234</v>
      </c>
      <c r="M190" s="10">
        <v>96871</v>
      </c>
      <c r="N190" s="10">
        <v>97446</v>
      </c>
      <c r="O190" s="10">
        <v>98208</v>
      </c>
      <c r="P190" s="10">
        <v>98033</v>
      </c>
      <c r="Q190" s="10">
        <v>99091</v>
      </c>
      <c r="R190" s="10">
        <v>99713</v>
      </c>
      <c r="S190" s="10">
        <v>100719</v>
      </c>
      <c r="T190" s="10">
        <v>101656</v>
      </c>
      <c r="U190" s="10">
        <v>102364</v>
      </c>
      <c r="V190" s="10">
        <v>103008</v>
      </c>
      <c r="W190" s="10">
        <v>103706</v>
      </c>
      <c r="X190" s="10">
        <v>103757</v>
      </c>
      <c r="Y190" s="10">
        <v>104608</v>
      </c>
      <c r="Z190" s="10">
        <v>104349</v>
      </c>
      <c r="AA190" s="10">
        <v>104439</v>
      </c>
      <c r="AB190" s="10">
        <v>104907</v>
      </c>
      <c r="AC190" s="8">
        <f t="shared" si="12"/>
        <v>0.22198019801980198</v>
      </c>
      <c r="AD190" s="8">
        <f t="shared" si="13"/>
        <v>8.0511437830523835E-3</v>
      </c>
      <c r="AE190" s="8">
        <f t="shared" si="14"/>
        <v>5.0907323441391483E-3</v>
      </c>
      <c r="AF190" s="8">
        <f t="shared" si="15"/>
        <v>2.3055077299616311E-3</v>
      </c>
      <c r="AG190" s="8">
        <f t="shared" si="16"/>
        <v>9.518570130693238E-4</v>
      </c>
      <c r="AH190" s="8">
        <f t="shared" si="17"/>
        <v>4.481084652285066E-3</v>
      </c>
    </row>
    <row r="191" spans="1:34" ht="15" customHeight="1" x14ac:dyDescent="0.25">
      <c r="A191" s="5">
        <v>191</v>
      </c>
      <c r="B191" s="9" t="s">
        <v>162</v>
      </c>
      <c r="C191" s="10">
        <v>368628</v>
      </c>
      <c r="D191" s="10">
        <v>372592</v>
      </c>
      <c r="E191" s="10">
        <v>378285</v>
      </c>
      <c r="F191" s="10">
        <v>386399</v>
      </c>
      <c r="G191" s="10">
        <v>394996</v>
      </c>
      <c r="H191" s="10">
        <v>403653</v>
      </c>
      <c r="I191" s="10">
        <v>409641</v>
      </c>
      <c r="J191" s="10">
        <v>416189</v>
      </c>
      <c r="K191" s="10">
        <v>422343</v>
      </c>
      <c r="L191" s="10">
        <v>429668</v>
      </c>
      <c r="M191" s="10">
        <v>443074</v>
      </c>
      <c r="N191" s="10">
        <v>447313</v>
      </c>
      <c r="O191" s="10">
        <v>450715</v>
      </c>
      <c r="P191" s="10">
        <v>453832</v>
      </c>
      <c r="Q191" s="10">
        <v>456915</v>
      </c>
      <c r="R191" s="10">
        <v>459335</v>
      </c>
      <c r="S191" s="10">
        <v>462017</v>
      </c>
      <c r="T191" s="10">
        <v>465582</v>
      </c>
      <c r="U191" s="10">
        <v>468272</v>
      </c>
      <c r="V191" s="10">
        <v>470229</v>
      </c>
      <c r="W191" s="10">
        <v>473915</v>
      </c>
      <c r="X191" s="10">
        <v>476987</v>
      </c>
      <c r="Y191" s="10">
        <v>478037</v>
      </c>
      <c r="Z191" s="10">
        <v>480816</v>
      </c>
      <c r="AA191" s="10">
        <v>483851</v>
      </c>
      <c r="AB191" s="10">
        <v>485146</v>
      </c>
      <c r="AC191" s="8">
        <f t="shared" si="12"/>
        <v>0.31608559306401035</v>
      </c>
      <c r="AD191" s="8">
        <f t="shared" si="13"/>
        <v>1.1047047783615316E-2</v>
      </c>
      <c r="AE191" s="8">
        <f t="shared" si="14"/>
        <v>5.4819798833749545E-3</v>
      </c>
      <c r="AF191" s="8">
        <f t="shared" si="15"/>
        <v>4.6953680249888219E-3</v>
      </c>
      <c r="AG191" s="8">
        <f t="shared" si="16"/>
        <v>4.9327063401722882E-3</v>
      </c>
      <c r="AH191" s="8">
        <f t="shared" si="17"/>
        <v>2.6764437812467059E-3</v>
      </c>
    </row>
    <row r="192" spans="1:34" ht="15" customHeight="1" x14ac:dyDescent="0.25">
      <c r="A192" s="5">
        <v>192</v>
      </c>
      <c r="B192" s="6" t="s">
        <v>347</v>
      </c>
      <c r="C192" s="7">
        <v>824992</v>
      </c>
      <c r="D192" s="7">
        <v>828610</v>
      </c>
      <c r="E192" s="7">
        <v>832376</v>
      </c>
      <c r="F192" s="7">
        <v>837258</v>
      </c>
      <c r="G192" s="7">
        <v>838429</v>
      </c>
      <c r="H192" s="7">
        <v>839408</v>
      </c>
      <c r="I192" s="7">
        <v>841055</v>
      </c>
      <c r="J192" s="7">
        <v>843619</v>
      </c>
      <c r="K192" s="7">
        <v>845573</v>
      </c>
      <c r="L192" s="7">
        <v>848006</v>
      </c>
      <c r="M192" s="7">
        <v>863694</v>
      </c>
      <c r="N192" s="7">
        <v>865459</v>
      </c>
      <c r="O192" s="7">
        <v>867409</v>
      </c>
      <c r="P192" s="7">
        <v>866901</v>
      </c>
      <c r="Q192" s="7">
        <v>868204</v>
      </c>
      <c r="R192" s="7">
        <v>866750</v>
      </c>
      <c r="S192" s="7">
        <v>865595</v>
      </c>
      <c r="T192" s="7">
        <v>866468</v>
      </c>
      <c r="U192" s="7">
        <v>866707</v>
      </c>
      <c r="V192" s="7">
        <v>864819</v>
      </c>
      <c r="W192" s="7">
        <v>564449</v>
      </c>
      <c r="X192" s="7">
        <v>569020</v>
      </c>
      <c r="Y192" s="7">
        <v>569606</v>
      </c>
      <c r="Z192" s="7">
        <v>572366</v>
      </c>
      <c r="AA192" s="7">
        <v>577538</v>
      </c>
      <c r="AB192" s="7">
        <v>578741</v>
      </c>
      <c r="AC192" s="8">
        <f t="shared" si="12"/>
        <v>-0.29848895504441253</v>
      </c>
      <c r="AD192" s="8">
        <f t="shared" si="13"/>
        <v>-1.4080672217715362E-2</v>
      </c>
      <c r="AE192" s="8">
        <f t="shared" si="14"/>
        <v>-3.9584766368883639E-2</v>
      </c>
      <c r="AF192" s="8">
        <f t="shared" si="15"/>
        <v>5.0135299836753244E-3</v>
      </c>
      <c r="AG192" s="8">
        <f t="shared" si="16"/>
        <v>5.3174747743438555E-3</v>
      </c>
      <c r="AH192" s="8">
        <f t="shared" si="17"/>
        <v>2.0829798212411996E-3</v>
      </c>
    </row>
    <row r="193" spans="1:34" ht="15" customHeight="1" x14ac:dyDescent="0.25">
      <c r="A193" s="5">
        <v>193</v>
      </c>
      <c r="B193" s="6" t="s">
        <v>182</v>
      </c>
      <c r="C193" s="7">
        <v>111190</v>
      </c>
      <c r="D193" s="7">
        <v>111942</v>
      </c>
      <c r="E193" s="7">
        <v>112798</v>
      </c>
      <c r="F193" s="7">
        <v>114103</v>
      </c>
      <c r="G193" s="7">
        <v>114911</v>
      </c>
      <c r="H193" s="7">
        <v>115988</v>
      </c>
      <c r="I193" s="7">
        <v>117039</v>
      </c>
      <c r="J193" s="7">
        <v>117927</v>
      </c>
      <c r="K193" s="7">
        <v>118931</v>
      </c>
      <c r="L193" s="7">
        <v>120327</v>
      </c>
      <c r="M193" s="7">
        <v>130312</v>
      </c>
      <c r="N193" s="7">
        <v>132717</v>
      </c>
      <c r="O193" s="7">
        <v>134890</v>
      </c>
      <c r="P193" s="7">
        <v>136052</v>
      </c>
      <c r="Q193" s="7">
        <v>137515</v>
      </c>
      <c r="R193" s="7">
        <v>138672</v>
      </c>
      <c r="S193" s="7">
        <v>139604</v>
      </c>
      <c r="T193" s="7">
        <v>139858</v>
      </c>
      <c r="U193" s="7">
        <v>139389</v>
      </c>
      <c r="V193" s="7">
        <v>139667</v>
      </c>
      <c r="W193" s="7">
        <v>140118</v>
      </c>
      <c r="X193" s="7">
        <v>140856</v>
      </c>
      <c r="Y193" s="7">
        <v>141036</v>
      </c>
      <c r="Z193" s="7">
        <v>141509</v>
      </c>
      <c r="AA193" s="7">
        <v>141918</v>
      </c>
      <c r="AB193" s="7">
        <v>141995</v>
      </c>
      <c r="AC193" s="8">
        <f t="shared" si="12"/>
        <v>0.27704829571004586</v>
      </c>
      <c r="AD193" s="8">
        <f t="shared" si="13"/>
        <v>9.8300565356626013E-3</v>
      </c>
      <c r="AE193" s="8">
        <f t="shared" si="14"/>
        <v>2.3708473565389188E-3</v>
      </c>
      <c r="AF193" s="8">
        <f t="shared" si="15"/>
        <v>2.6649288199882548E-3</v>
      </c>
      <c r="AG193" s="8">
        <f t="shared" si="16"/>
        <v>2.2614428048761681E-3</v>
      </c>
      <c r="AH193" s="8">
        <f t="shared" si="17"/>
        <v>5.4256683436914276E-4</v>
      </c>
    </row>
    <row r="194" spans="1:34" ht="15" customHeight="1" x14ac:dyDescent="0.25">
      <c r="A194" s="5">
        <v>194</v>
      </c>
      <c r="B194" s="9" t="s">
        <v>99</v>
      </c>
      <c r="C194" s="10">
        <v>259575</v>
      </c>
      <c r="D194" s="10">
        <v>261007</v>
      </c>
      <c r="E194" s="10">
        <v>263098</v>
      </c>
      <c r="F194" s="10">
        <v>265341</v>
      </c>
      <c r="G194" s="10">
        <v>266890</v>
      </c>
      <c r="H194" s="10">
        <v>265443</v>
      </c>
      <c r="I194" s="10">
        <v>268331</v>
      </c>
      <c r="J194" s="10">
        <v>264481</v>
      </c>
      <c r="K194" s="10">
        <v>265830</v>
      </c>
      <c r="L194" s="10">
        <v>266830</v>
      </c>
      <c r="M194" s="10">
        <v>274099</v>
      </c>
      <c r="N194" s="10">
        <v>273488</v>
      </c>
      <c r="O194" s="10">
        <v>274897</v>
      </c>
      <c r="P194" s="10">
        <v>274139</v>
      </c>
      <c r="Q194" s="10">
        <v>272960</v>
      </c>
      <c r="R194" s="10">
        <v>271507</v>
      </c>
      <c r="S194" s="10">
        <v>270650</v>
      </c>
      <c r="T194" s="10">
        <v>270162</v>
      </c>
      <c r="U194" s="10">
        <v>269744</v>
      </c>
      <c r="V194" s="10">
        <v>268761</v>
      </c>
      <c r="W194" s="10">
        <v>278383</v>
      </c>
      <c r="X194" s="10">
        <v>279596</v>
      </c>
      <c r="Y194" s="10">
        <v>279495</v>
      </c>
      <c r="Z194" s="10">
        <v>280776</v>
      </c>
      <c r="AA194" s="10">
        <v>283171</v>
      </c>
      <c r="AB194" s="10">
        <v>284015</v>
      </c>
      <c r="AC194" s="8">
        <f t="shared" ref="AC194:AC257" si="18">IF(C194="","",IF(C194=0,"",(AB194-C194)/C194))</f>
        <v>9.4153905422324949E-2</v>
      </c>
      <c r="AD194" s="8">
        <f t="shared" ref="AD194:AD257" si="19">IF(C194="","",IF(C194=0,"",(AB194/C194)^(1/25)-1))</f>
        <v>3.6057401156508462E-3</v>
      </c>
      <c r="AE194" s="8">
        <f t="shared" ref="AE194:AE257" si="20">IF(R194="","",IF(R194=0,"",(AB194/R194)^(1/10)-1))</f>
        <v>4.5140710550910512E-3</v>
      </c>
      <c r="AF194" s="8">
        <f t="shared" ref="AF194:AF257" si="21">IF(W194="","",IF(W194=0,"",(AB194/W194)^(1/5)-1))</f>
        <v>4.0138721515330378E-3</v>
      </c>
      <c r="AG194" s="8">
        <f t="shared" ref="AG194:AG257" si="22">IF(Y194="","",IF(Y194=0,"",(AB194/Y194)^(1/3)-1))</f>
        <v>5.3618737736542688E-3</v>
      </c>
      <c r="AH194" s="8">
        <f t="shared" ref="AH194:AH257" si="23">IF(AA194="","",IF(AA194=0,"",(AB194-AA194)/AA194))</f>
        <v>2.9805311984631194E-3</v>
      </c>
    </row>
    <row r="195" spans="1:34" ht="15" customHeight="1" x14ac:dyDescent="0.25">
      <c r="A195" s="5">
        <v>195</v>
      </c>
      <c r="B195" s="6" t="s">
        <v>142</v>
      </c>
      <c r="C195" s="7">
        <v>103475</v>
      </c>
      <c r="D195" s="7">
        <v>104876</v>
      </c>
      <c r="E195" s="7">
        <v>106208</v>
      </c>
      <c r="F195" s="7">
        <v>108319</v>
      </c>
      <c r="G195" s="7">
        <v>110243</v>
      </c>
      <c r="H195" s="7">
        <v>112176</v>
      </c>
      <c r="I195" s="7">
        <v>114416</v>
      </c>
      <c r="J195" s="7">
        <v>116261</v>
      </c>
      <c r="K195" s="7">
        <v>118373</v>
      </c>
      <c r="L195" s="7">
        <v>119534</v>
      </c>
      <c r="M195" s="7">
        <v>116916</v>
      </c>
      <c r="N195" s="7">
        <v>117463</v>
      </c>
      <c r="O195" s="7">
        <v>117509</v>
      </c>
      <c r="P195" s="7">
        <v>117971</v>
      </c>
      <c r="Q195" s="7">
        <v>119599</v>
      </c>
      <c r="R195" s="7">
        <v>121106</v>
      </c>
      <c r="S195" s="7">
        <v>123086</v>
      </c>
      <c r="T195" s="7">
        <v>125185</v>
      </c>
      <c r="U195" s="7">
        <v>126969</v>
      </c>
      <c r="V195" s="7">
        <v>128330</v>
      </c>
      <c r="W195" s="7">
        <v>129885</v>
      </c>
      <c r="X195" s="7">
        <v>131013</v>
      </c>
      <c r="Y195" s="7">
        <v>131116</v>
      </c>
      <c r="Z195" s="7">
        <v>131453</v>
      </c>
      <c r="AA195" s="7">
        <v>132250</v>
      </c>
      <c r="AB195" s="7">
        <v>132975</v>
      </c>
      <c r="AC195" s="8">
        <f t="shared" si="18"/>
        <v>0.28509301763711042</v>
      </c>
      <c r="AD195" s="8">
        <f t="shared" si="19"/>
        <v>1.0083745871015015E-2</v>
      </c>
      <c r="AE195" s="8">
        <f t="shared" si="20"/>
        <v>9.3933376010948422E-3</v>
      </c>
      <c r="AF195" s="8">
        <f t="shared" si="21"/>
        <v>4.7134127601513587E-3</v>
      </c>
      <c r="AG195" s="8">
        <f t="shared" si="22"/>
        <v>4.7039332762779384E-3</v>
      </c>
      <c r="AH195" s="8">
        <f t="shared" si="23"/>
        <v>5.4820415879017013E-3</v>
      </c>
    </row>
    <row r="196" spans="1:34" ht="15" customHeight="1" x14ac:dyDescent="0.25">
      <c r="A196" s="5">
        <v>196</v>
      </c>
      <c r="B196" s="6" t="s">
        <v>188</v>
      </c>
      <c r="C196" s="7">
        <v>471818</v>
      </c>
      <c r="D196" s="7">
        <v>474420</v>
      </c>
      <c r="E196" s="7">
        <v>478078</v>
      </c>
      <c r="F196" s="7">
        <v>481803</v>
      </c>
      <c r="G196" s="7">
        <v>485676</v>
      </c>
      <c r="H196" s="7">
        <v>489258</v>
      </c>
      <c r="I196" s="7">
        <v>494393</v>
      </c>
      <c r="J196" s="7">
        <v>499364</v>
      </c>
      <c r="K196" s="7">
        <v>503807</v>
      </c>
      <c r="L196" s="7">
        <v>507766</v>
      </c>
      <c r="M196" s="7">
        <v>520492</v>
      </c>
      <c r="N196" s="7">
        <v>524831</v>
      </c>
      <c r="O196" s="7">
        <v>528454</v>
      </c>
      <c r="P196" s="7">
        <v>532282</v>
      </c>
      <c r="Q196" s="7">
        <v>536256</v>
      </c>
      <c r="R196" s="7">
        <v>539470</v>
      </c>
      <c r="S196" s="7">
        <v>542484</v>
      </c>
      <c r="T196" s="7">
        <v>546201</v>
      </c>
      <c r="U196" s="7">
        <v>549477</v>
      </c>
      <c r="V196" s="7">
        <v>551627</v>
      </c>
      <c r="W196" s="7">
        <v>552819</v>
      </c>
      <c r="X196" s="7">
        <v>556420</v>
      </c>
      <c r="Y196" s="7">
        <v>557092</v>
      </c>
      <c r="Z196" s="7">
        <v>560144</v>
      </c>
      <c r="AA196" s="7">
        <v>562062</v>
      </c>
      <c r="AB196" s="7">
        <v>563159</v>
      </c>
      <c r="AC196" s="8">
        <f t="shared" si="18"/>
        <v>0.19359371622108526</v>
      </c>
      <c r="AD196" s="8">
        <f t="shared" si="19"/>
        <v>7.1038609908986583E-3</v>
      </c>
      <c r="AE196" s="8">
        <f t="shared" si="20"/>
        <v>4.3067302002455232E-3</v>
      </c>
      <c r="AF196" s="8">
        <f t="shared" si="21"/>
        <v>3.7131490318804694E-3</v>
      </c>
      <c r="AG196" s="8">
        <f t="shared" si="22"/>
        <v>3.6170615201123191E-3</v>
      </c>
      <c r="AH196" s="8">
        <f t="shared" si="23"/>
        <v>1.9517419786429255E-3</v>
      </c>
    </row>
    <row r="197" spans="1:34" ht="15" customHeight="1" x14ac:dyDescent="0.25">
      <c r="A197" s="5">
        <v>197</v>
      </c>
      <c r="B197" s="6" t="s">
        <v>331</v>
      </c>
      <c r="C197" s="7">
        <v>110006</v>
      </c>
      <c r="D197" s="7">
        <v>109889</v>
      </c>
      <c r="E197" s="7">
        <v>110015</v>
      </c>
      <c r="F197" s="7">
        <v>110420</v>
      </c>
      <c r="G197" s="7">
        <v>110590</v>
      </c>
      <c r="H197" s="7">
        <v>110943</v>
      </c>
      <c r="I197" s="7">
        <v>111534</v>
      </c>
      <c r="J197" s="7">
        <v>112267</v>
      </c>
      <c r="K197" s="7">
        <v>112945</v>
      </c>
      <c r="L197" s="7">
        <v>113636</v>
      </c>
      <c r="M197" s="7">
        <v>114820</v>
      </c>
      <c r="N197" s="7">
        <v>115494</v>
      </c>
      <c r="O197" s="7">
        <v>116395</v>
      </c>
      <c r="P197" s="7">
        <v>116988</v>
      </c>
      <c r="Q197" s="7">
        <v>117330</v>
      </c>
      <c r="R197" s="7">
        <v>118518</v>
      </c>
      <c r="S197" s="7">
        <v>119271</v>
      </c>
      <c r="T197" s="7">
        <v>119789</v>
      </c>
      <c r="U197" s="7">
        <v>120345</v>
      </c>
      <c r="V197" s="7">
        <v>121083</v>
      </c>
      <c r="W197" s="7">
        <v>112532</v>
      </c>
      <c r="X197" s="7">
        <v>112225</v>
      </c>
      <c r="Y197" s="7">
        <v>112466</v>
      </c>
      <c r="Z197" s="7">
        <v>112834</v>
      </c>
      <c r="AA197" s="7">
        <v>113356</v>
      </c>
      <c r="AB197" s="7">
        <v>113962</v>
      </c>
      <c r="AC197" s="8">
        <f t="shared" si="18"/>
        <v>3.5961674817737217E-2</v>
      </c>
      <c r="AD197" s="8">
        <f t="shared" si="19"/>
        <v>1.4142050355019364E-3</v>
      </c>
      <c r="AE197" s="8">
        <f t="shared" si="20"/>
        <v>-3.9123057404477635E-3</v>
      </c>
      <c r="AF197" s="8">
        <f t="shared" si="21"/>
        <v>2.5286784982345711E-3</v>
      </c>
      <c r="AG197" s="8">
        <f t="shared" si="22"/>
        <v>4.4144168745288148E-3</v>
      </c>
      <c r="AH197" s="8">
        <f t="shared" si="23"/>
        <v>5.3459896256042912E-3</v>
      </c>
    </row>
    <row r="198" spans="1:34" ht="15" customHeight="1" x14ac:dyDescent="0.25">
      <c r="A198" s="5">
        <v>198</v>
      </c>
      <c r="B198" s="6" t="s">
        <v>206</v>
      </c>
      <c r="C198" s="7">
        <v>5693275</v>
      </c>
      <c r="D198" s="7">
        <v>5722541</v>
      </c>
      <c r="E198" s="7">
        <v>5755874</v>
      </c>
      <c r="F198" s="7">
        <v>5787788</v>
      </c>
      <c r="G198" s="7">
        <v>5822876</v>
      </c>
      <c r="H198" s="7">
        <v>5850621</v>
      </c>
      <c r="I198" s="7">
        <v>5880912</v>
      </c>
      <c r="J198" s="7">
        <v>5912678</v>
      </c>
      <c r="K198" s="7">
        <v>5940496</v>
      </c>
      <c r="L198" s="7">
        <v>5968252</v>
      </c>
      <c r="M198" s="7">
        <v>5974541</v>
      </c>
      <c r="N198" s="7">
        <v>6013720</v>
      </c>
      <c r="O198" s="7">
        <v>6047936</v>
      </c>
      <c r="P198" s="7">
        <v>6075328</v>
      </c>
      <c r="Q198" s="7">
        <v>6106779</v>
      </c>
      <c r="R198" s="7">
        <v>6130446</v>
      </c>
      <c r="S198" s="7">
        <v>6153898</v>
      </c>
      <c r="T198" s="7">
        <v>6179479</v>
      </c>
      <c r="U198" s="7">
        <v>6207316</v>
      </c>
      <c r="V198" s="7">
        <v>6228677</v>
      </c>
      <c r="W198" s="7">
        <v>6242164</v>
      </c>
      <c r="X198" s="7">
        <v>6255303</v>
      </c>
      <c r="Y198" s="7">
        <v>6254276</v>
      </c>
      <c r="Z198" s="7">
        <v>6277370</v>
      </c>
      <c r="AA198" s="7">
        <v>6313158</v>
      </c>
      <c r="AB198" s="7">
        <v>6329118</v>
      </c>
      <c r="AC198" s="8">
        <f t="shared" si="18"/>
        <v>0.11168317005589928</v>
      </c>
      <c r="AD198" s="8">
        <f t="shared" si="19"/>
        <v>4.2439897739652288E-3</v>
      </c>
      <c r="AE198" s="8">
        <f t="shared" si="20"/>
        <v>3.1944299235444618E-3</v>
      </c>
      <c r="AF198" s="8">
        <f t="shared" si="21"/>
        <v>2.7706256728172729E-3</v>
      </c>
      <c r="AG198" s="8">
        <f t="shared" si="22"/>
        <v>3.9730383867284669E-3</v>
      </c>
      <c r="AH198" s="8">
        <f t="shared" si="23"/>
        <v>2.5280533134130335E-3</v>
      </c>
    </row>
    <row r="199" spans="1:34" ht="15" customHeight="1" x14ac:dyDescent="0.25">
      <c r="A199" s="5">
        <v>199</v>
      </c>
      <c r="B199" s="6" t="s">
        <v>225</v>
      </c>
      <c r="C199" s="7">
        <v>163668</v>
      </c>
      <c r="D199" s="7">
        <v>163342</v>
      </c>
      <c r="E199" s="7">
        <v>162133</v>
      </c>
      <c r="F199" s="7">
        <v>161540</v>
      </c>
      <c r="G199" s="7">
        <v>161691</v>
      </c>
      <c r="H199" s="7">
        <v>161861</v>
      </c>
      <c r="I199" s="7">
        <v>162314</v>
      </c>
      <c r="J199" s="7">
        <v>162455</v>
      </c>
      <c r="K199" s="7">
        <v>163659</v>
      </c>
      <c r="L199" s="7">
        <v>164913</v>
      </c>
      <c r="M199" s="7">
        <v>167923</v>
      </c>
      <c r="N199" s="7">
        <v>168453</v>
      </c>
      <c r="O199" s="7">
        <v>168831</v>
      </c>
      <c r="P199" s="7">
        <v>169878</v>
      </c>
      <c r="Q199" s="7">
        <v>170481</v>
      </c>
      <c r="R199" s="7">
        <v>170899</v>
      </c>
      <c r="S199" s="7">
        <v>170217</v>
      </c>
      <c r="T199" s="7">
        <v>169406</v>
      </c>
      <c r="U199" s="7">
        <v>169024</v>
      </c>
      <c r="V199" s="7">
        <v>168446</v>
      </c>
      <c r="W199" s="7">
        <v>168388</v>
      </c>
      <c r="X199" s="7">
        <v>168070</v>
      </c>
      <c r="Y199" s="7">
        <v>167591</v>
      </c>
      <c r="Z199" s="7">
        <v>168532</v>
      </c>
      <c r="AA199" s="7">
        <v>169208</v>
      </c>
      <c r="AB199" s="7">
        <v>169189</v>
      </c>
      <c r="AC199" s="8">
        <f t="shared" si="18"/>
        <v>3.3732922746046876E-2</v>
      </c>
      <c r="AD199" s="8">
        <f t="shared" si="19"/>
        <v>1.3279388312019691E-3</v>
      </c>
      <c r="AE199" s="8">
        <f t="shared" si="20"/>
        <v>-1.0051250721466731E-3</v>
      </c>
      <c r="AF199" s="8">
        <f t="shared" si="21"/>
        <v>9.495691308885057E-4</v>
      </c>
      <c r="AG199" s="8">
        <f t="shared" si="22"/>
        <v>3.1683238671271763E-3</v>
      </c>
      <c r="AH199" s="8">
        <f t="shared" si="23"/>
        <v>-1.1228783509053945E-4</v>
      </c>
    </row>
    <row r="200" spans="1:34" ht="15" customHeight="1" x14ac:dyDescent="0.25">
      <c r="A200" s="5">
        <v>200</v>
      </c>
      <c r="B200" s="6" t="s">
        <v>285</v>
      </c>
      <c r="C200" s="7">
        <v>18352743</v>
      </c>
      <c r="D200" s="7">
        <v>18490029</v>
      </c>
      <c r="E200" s="7">
        <v>18590085</v>
      </c>
      <c r="F200" s="7">
        <v>18671320</v>
      </c>
      <c r="G200" s="7">
        <v>18747431</v>
      </c>
      <c r="H200" s="7">
        <v>18798114</v>
      </c>
      <c r="I200" s="7">
        <v>18825633</v>
      </c>
      <c r="J200" s="7">
        <v>18901167</v>
      </c>
      <c r="K200" s="7">
        <v>18968501</v>
      </c>
      <c r="L200" s="7">
        <v>19069796</v>
      </c>
      <c r="M200" s="7">
        <v>18947699</v>
      </c>
      <c r="N200" s="7">
        <v>19174702</v>
      </c>
      <c r="O200" s="7">
        <v>19369606</v>
      </c>
      <c r="P200" s="7">
        <v>19543927</v>
      </c>
      <c r="Q200" s="7">
        <v>19695917</v>
      </c>
      <c r="R200" s="7">
        <v>19833335</v>
      </c>
      <c r="S200" s="7">
        <v>19945132</v>
      </c>
      <c r="T200" s="7">
        <v>20031102</v>
      </c>
      <c r="U200" s="7">
        <v>20092724</v>
      </c>
      <c r="V200" s="7">
        <v>20133111</v>
      </c>
      <c r="W200" s="7">
        <v>19999993</v>
      </c>
      <c r="X200" s="7">
        <v>19704474</v>
      </c>
      <c r="Y200" s="7">
        <v>19629390</v>
      </c>
      <c r="Z200" s="7">
        <v>19788976</v>
      </c>
      <c r="AA200" s="7">
        <v>20080087</v>
      </c>
      <c r="AB200" s="7">
        <v>20112448</v>
      </c>
      <c r="AC200" s="8">
        <f t="shared" si="18"/>
        <v>9.5882397524991225E-2</v>
      </c>
      <c r="AD200" s="8">
        <f t="shared" si="19"/>
        <v>3.6691100139658595E-3</v>
      </c>
      <c r="AE200" s="8">
        <f t="shared" si="20"/>
        <v>1.3984588269781995E-3</v>
      </c>
      <c r="AF200" s="8">
        <f t="shared" si="21"/>
        <v>1.1220296657061812E-3</v>
      </c>
      <c r="AG200" s="8">
        <f t="shared" si="22"/>
        <v>8.1365882101647191E-3</v>
      </c>
      <c r="AH200" s="8">
        <f t="shared" si="23"/>
        <v>1.6115966031422075E-3</v>
      </c>
    </row>
    <row r="201" spans="1:34" ht="15" customHeight="1" x14ac:dyDescent="0.25">
      <c r="A201" s="5">
        <v>201</v>
      </c>
      <c r="B201" s="6" t="s">
        <v>234</v>
      </c>
      <c r="C201" s="7">
        <v>135930</v>
      </c>
      <c r="D201" s="7">
        <v>136874</v>
      </c>
      <c r="E201" s="7">
        <v>139341</v>
      </c>
      <c r="F201" s="7">
        <v>140606</v>
      </c>
      <c r="G201" s="7">
        <v>141140</v>
      </c>
      <c r="H201" s="7">
        <v>141643</v>
      </c>
      <c r="I201" s="7">
        <v>144037</v>
      </c>
      <c r="J201" s="7">
        <v>144089</v>
      </c>
      <c r="K201" s="7">
        <v>145550</v>
      </c>
      <c r="L201" s="7">
        <v>146212</v>
      </c>
      <c r="M201" s="7">
        <v>154153</v>
      </c>
      <c r="N201" s="7">
        <v>154660</v>
      </c>
      <c r="O201" s="7">
        <v>155099</v>
      </c>
      <c r="P201" s="7">
        <v>157178</v>
      </c>
      <c r="Q201" s="7">
        <v>158276</v>
      </c>
      <c r="R201" s="7">
        <v>158761</v>
      </c>
      <c r="S201" s="7">
        <v>160049</v>
      </c>
      <c r="T201" s="7">
        <v>159952</v>
      </c>
      <c r="U201" s="7">
        <v>159940</v>
      </c>
      <c r="V201" s="7">
        <v>158783</v>
      </c>
      <c r="W201" s="7">
        <v>158035</v>
      </c>
      <c r="X201" s="7">
        <v>157972</v>
      </c>
      <c r="Y201" s="7">
        <v>157977</v>
      </c>
      <c r="Z201" s="7">
        <v>158739</v>
      </c>
      <c r="AA201" s="7">
        <v>158505</v>
      </c>
      <c r="AB201" s="7">
        <v>157393</v>
      </c>
      <c r="AC201" s="8">
        <f t="shared" si="18"/>
        <v>0.15789744721547855</v>
      </c>
      <c r="AD201" s="8">
        <f t="shared" si="19"/>
        <v>5.8814608710326954E-3</v>
      </c>
      <c r="AE201" s="8">
        <f t="shared" si="20"/>
        <v>-8.6503208360022565E-4</v>
      </c>
      <c r="AF201" s="8">
        <f t="shared" si="21"/>
        <v>-8.1380171748035579E-4</v>
      </c>
      <c r="AG201" s="8">
        <f t="shared" si="22"/>
        <v>-1.2337684468327614E-3</v>
      </c>
      <c r="AH201" s="8">
        <f t="shared" si="23"/>
        <v>-7.0155515598877005E-3</v>
      </c>
    </row>
    <row r="202" spans="1:34" ht="15" customHeight="1" x14ac:dyDescent="0.25">
      <c r="A202" s="5">
        <v>202</v>
      </c>
      <c r="B202" s="9" t="s">
        <v>204</v>
      </c>
      <c r="C202" s="10">
        <v>707429</v>
      </c>
      <c r="D202" s="10">
        <v>709848</v>
      </c>
      <c r="E202" s="10">
        <v>713558</v>
      </c>
      <c r="F202" s="10">
        <v>719116</v>
      </c>
      <c r="G202" s="10">
        <v>725570</v>
      </c>
      <c r="H202" s="10">
        <v>729886</v>
      </c>
      <c r="I202" s="10">
        <v>764799</v>
      </c>
      <c r="J202" s="10">
        <v>772041</v>
      </c>
      <c r="K202" s="10">
        <v>779340</v>
      </c>
      <c r="L202" s="10">
        <v>786947</v>
      </c>
      <c r="M202" s="10">
        <v>827967</v>
      </c>
      <c r="N202" s="10">
        <v>833073</v>
      </c>
      <c r="O202" s="10">
        <v>839046</v>
      </c>
      <c r="P202" s="10">
        <v>846099</v>
      </c>
      <c r="Q202" s="10">
        <v>852200</v>
      </c>
      <c r="R202" s="10">
        <v>857794</v>
      </c>
      <c r="S202" s="10">
        <v>864779</v>
      </c>
      <c r="T202" s="10">
        <v>863542</v>
      </c>
      <c r="U202" s="10">
        <v>865218</v>
      </c>
      <c r="V202" s="10">
        <v>868295</v>
      </c>
      <c r="W202" s="10">
        <v>870264</v>
      </c>
      <c r="X202" s="10">
        <v>872899</v>
      </c>
      <c r="Y202" s="10">
        <v>874642</v>
      </c>
      <c r="Z202" s="10">
        <v>878512</v>
      </c>
      <c r="AA202" s="10">
        <v>884447</v>
      </c>
      <c r="AB202" s="10">
        <v>888699</v>
      </c>
      <c r="AC202" s="8">
        <f t="shared" si="18"/>
        <v>0.25623772845048759</v>
      </c>
      <c r="AD202" s="8">
        <f t="shared" si="19"/>
        <v>9.1666113625143986E-3</v>
      </c>
      <c r="AE202" s="8">
        <f t="shared" si="20"/>
        <v>3.545733100143833E-3</v>
      </c>
      <c r="AF202" s="8">
        <f t="shared" si="21"/>
        <v>4.2011967096624581E-3</v>
      </c>
      <c r="AG202" s="8">
        <f t="shared" si="22"/>
        <v>5.3287930213918866E-3</v>
      </c>
      <c r="AH202" s="8">
        <f t="shared" si="23"/>
        <v>4.8075237973558621E-3</v>
      </c>
    </row>
    <row r="203" spans="1:34" ht="15" customHeight="1" x14ac:dyDescent="0.25">
      <c r="A203" s="5">
        <v>203</v>
      </c>
      <c r="B203" s="6" t="s">
        <v>199</v>
      </c>
      <c r="C203" s="7">
        <v>120416</v>
      </c>
      <c r="D203" s="7">
        <v>120825</v>
      </c>
      <c r="E203" s="7">
        <v>121313</v>
      </c>
      <c r="F203" s="7">
        <v>122426</v>
      </c>
      <c r="G203" s="7">
        <v>123597</v>
      </c>
      <c r="H203" s="7">
        <v>124819</v>
      </c>
      <c r="I203" s="7">
        <v>126586</v>
      </c>
      <c r="J203" s="7">
        <v>128197</v>
      </c>
      <c r="K203" s="7">
        <v>129302</v>
      </c>
      <c r="L203" s="7">
        <v>130506</v>
      </c>
      <c r="M203" s="7">
        <v>133707</v>
      </c>
      <c r="N203" s="7">
        <v>134730</v>
      </c>
      <c r="O203" s="7">
        <v>135892</v>
      </c>
      <c r="P203" s="7">
        <v>136325</v>
      </c>
      <c r="Q203" s="7">
        <v>137221</v>
      </c>
      <c r="R203" s="7">
        <v>138335</v>
      </c>
      <c r="S203" s="7">
        <v>139486</v>
      </c>
      <c r="T203" s="7">
        <v>140638</v>
      </c>
      <c r="U203" s="7">
        <v>142441</v>
      </c>
      <c r="V203" s="7">
        <v>142804</v>
      </c>
      <c r="W203" s="7">
        <v>143272</v>
      </c>
      <c r="X203" s="7">
        <v>143785</v>
      </c>
      <c r="Y203" s="7">
        <v>144037</v>
      </c>
      <c r="Z203" s="7">
        <v>144706</v>
      </c>
      <c r="AA203" s="7">
        <v>145392</v>
      </c>
      <c r="AB203" s="7">
        <v>146380</v>
      </c>
      <c r="AC203" s="8">
        <f t="shared" si="18"/>
        <v>0.21561918681902736</v>
      </c>
      <c r="AD203" s="8">
        <f t="shared" si="19"/>
        <v>7.8407213506521689E-3</v>
      </c>
      <c r="AE203" s="8">
        <f t="shared" si="20"/>
        <v>5.6687771008245846E-3</v>
      </c>
      <c r="AF203" s="8">
        <f t="shared" si="21"/>
        <v>4.301436475995235E-3</v>
      </c>
      <c r="AG203" s="8">
        <f t="shared" si="22"/>
        <v>5.3930803007342654E-3</v>
      </c>
      <c r="AH203" s="8">
        <f t="shared" si="23"/>
        <v>6.7954220314735336E-3</v>
      </c>
    </row>
    <row r="204" spans="1:34" ht="15" customHeight="1" x14ac:dyDescent="0.25">
      <c r="A204" s="5">
        <v>204</v>
      </c>
      <c r="B204" s="9" t="s">
        <v>196</v>
      </c>
      <c r="C204" s="10">
        <v>663484</v>
      </c>
      <c r="D204" s="10">
        <v>674028</v>
      </c>
      <c r="E204" s="10">
        <v>689204</v>
      </c>
      <c r="F204" s="10">
        <v>706963</v>
      </c>
      <c r="G204" s="10">
        <v>726029</v>
      </c>
      <c r="H204" s="10">
        <v>747315</v>
      </c>
      <c r="I204" s="10">
        <v>768209</v>
      </c>
      <c r="J204" s="10">
        <v>784687</v>
      </c>
      <c r="K204" s="10">
        <v>797145</v>
      </c>
      <c r="L204" s="10">
        <v>807407</v>
      </c>
      <c r="M204" s="10">
        <v>841561</v>
      </c>
      <c r="N204" s="10">
        <v>849631</v>
      </c>
      <c r="O204" s="10">
        <v>856159</v>
      </c>
      <c r="P204" s="10">
        <v>865279</v>
      </c>
      <c r="Q204" s="10">
        <v>873174</v>
      </c>
      <c r="R204" s="10">
        <v>880669</v>
      </c>
      <c r="S204" s="10">
        <v>886002</v>
      </c>
      <c r="T204" s="10">
        <v>893009</v>
      </c>
      <c r="U204" s="10">
        <v>900095</v>
      </c>
      <c r="V204" s="10">
        <v>906160</v>
      </c>
      <c r="W204" s="10">
        <v>905960</v>
      </c>
      <c r="X204" s="10">
        <v>912765</v>
      </c>
      <c r="Y204" s="10">
        <v>917074</v>
      </c>
      <c r="Z204" s="10">
        <v>917599</v>
      </c>
      <c r="AA204" s="10">
        <v>924648</v>
      </c>
      <c r="AB204" s="10">
        <v>927068</v>
      </c>
      <c r="AC204" s="8">
        <f t="shared" si="18"/>
        <v>0.39727257929354737</v>
      </c>
      <c r="AD204" s="8">
        <f t="shared" si="19"/>
        <v>1.347081186753929E-2</v>
      </c>
      <c r="AE204" s="8">
        <f t="shared" si="20"/>
        <v>5.14771135784442E-3</v>
      </c>
      <c r="AF204" s="8">
        <f t="shared" si="21"/>
        <v>4.6169781158962309E-3</v>
      </c>
      <c r="AG204" s="8">
        <f t="shared" si="22"/>
        <v>3.6194514033016656E-3</v>
      </c>
      <c r="AH204" s="8">
        <f t="shared" si="23"/>
        <v>2.6172121715506876E-3</v>
      </c>
    </row>
    <row r="205" spans="1:34" ht="15" customHeight="1" x14ac:dyDescent="0.25">
      <c r="A205" s="5">
        <v>205</v>
      </c>
      <c r="B205" s="6" t="s">
        <v>333</v>
      </c>
      <c r="C205" s="7">
        <v>124325</v>
      </c>
      <c r="D205" s="7">
        <v>125363</v>
      </c>
      <c r="E205" s="7">
        <v>126694</v>
      </c>
      <c r="F205" s="7">
        <v>128121</v>
      </c>
      <c r="G205" s="7">
        <v>129871</v>
      </c>
      <c r="H205" s="7">
        <v>131889</v>
      </c>
      <c r="I205" s="7">
        <v>135356</v>
      </c>
      <c r="J205" s="7">
        <v>138879</v>
      </c>
      <c r="K205" s="7">
        <v>141000</v>
      </c>
      <c r="L205" s="7">
        <v>143093</v>
      </c>
      <c r="M205" s="7">
        <v>162931</v>
      </c>
      <c r="N205" s="7">
        <v>165161</v>
      </c>
      <c r="O205" s="7">
        <v>166648</v>
      </c>
      <c r="P205" s="7">
        <v>167922</v>
      </c>
      <c r="Q205" s="7">
        <v>168428</v>
      </c>
      <c r="R205" s="7">
        <v>169406</v>
      </c>
      <c r="S205" s="7">
        <v>169965</v>
      </c>
      <c r="T205" s="7">
        <v>169814</v>
      </c>
      <c r="U205" s="7">
        <v>170640</v>
      </c>
      <c r="V205" s="7">
        <v>171502</v>
      </c>
      <c r="W205" s="7">
        <v>154045</v>
      </c>
      <c r="X205" s="7">
        <v>154951</v>
      </c>
      <c r="Y205" s="7">
        <v>155486</v>
      </c>
      <c r="Z205" s="7">
        <v>156109</v>
      </c>
      <c r="AA205" s="7">
        <v>157175</v>
      </c>
      <c r="AB205" s="7">
        <v>158014</v>
      </c>
      <c r="AC205" s="8">
        <f t="shared" si="18"/>
        <v>0.27097526643876935</v>
      </c>
      <c r="AD205" s="8">
        <f t="shared" si="19"/>
        <v>9.6375259938017432E-3</v>
      </c>
      <c r="AE205" s="8">
        <f t="shared" si="20"/>
        <v>-6.937281594255218E-3</v>
      </c>
      <c r="AF205" s="8">
        <f t="shared" si="21"/>
        <v>5.1007385341306222E-3</v>
      </c>
      <c r="AG205" s="8">
        <f t="shared" si="22"/>
        <v>5.3904569411971082E-3</v>
      </c>
      <c r="AH205" s="8">
        <f t="shared" si="23"/>
        <v>5.3379990456497535E-3</v>
      </c>
    </row>
    <row r="206" spans="1:34" ht="15" customHeight="1" x14ac:dyDescent="0.25">
      <c r="A206" s="5">
        <v>206</v>
      </c>
      <c r="B206" s="6" t="s">
        <v>218</v>
      </c>
      <c r="C206" s="7">
        <v>170485</v>
      </c>
      <c r="D206" s="7">
        <v>171242</v>
      </c>
      <c r="E206" s="7">
        <v>171811</v>
      </c>
      <c r="F206" s="7">
        <v>172480</v>
      </c>
      <c r="G206" s="7">
        <v>173054</v>
      </c>
      <c r="H206" s="7">
        <v>173907</v>
      </c>
      <c r="I206" s="7">
        <v>174092</v>
      </c>
      <c r="J206" s="7">
        <v>174259</v>
      </c>
      <c r="K206" s="7">
        <v>174569</v>
      </c>
      <c r="L206" s="7">
        <v>173951</v>
      </c>
      <c r="M206" s="7">
        <v>171971</v>
      </c>
      <c r="N206" s="7">
        <v>170296</v>
      </c>
      <c r="O206" s="7">
        <v>170623</v>
      </c>
      <c r="P206" s="7">
        <v>172936</v>
      </c>
      <c r="Q206" s="7">
        <v>173120</v>
      </c>
      <c r="R206" s="7">
        <v>173513</v>
      </c>
      <c r="S206" s="7">
        <v>174542</v>
      </c>
      <c r="T206" s="7">
        <v>175196</v>
      </c>
      <c r="U206" s="7">
        <v>175302</v>
      </c>
      <c r="V206" s="7">
        <v>175420</v>
      </c>
      <c r="W206" s="7">
        <v>174783</v>
      </c>
      <c r="X206" s="7">
        <v>175570</v>
      </c>
      <c r="Y206" s="7">
        <v>175458</v>
      </c>
      <c r="Z206" s="7">
        <v>176299</v>
      </c>
      <c r="AA206" s="7">
        <v>177225</v>
      </c>
      <c r="AB206" s="7">
        <v>177901</v>
      </c>
      <c r="AC206" s="8">
        <f t="shared" si="18"/>
        <v>4.3499428102179077E-2</v>
      </c>
      <c r="AD206" s="8">
        <f t="shared" si="19"/>
        <v>1.7046472411881286E-3</v>
      </c>
      <c r="AE206" s="8">
        <f t="shared" si="20"/>
        <v>2.5005903996659917E-3</v>
      </c>
      <c r="AF206" s="8">
        <f t="shared" si="21"/>
        <v>3.5426627089365503E-3</v>
      </c>
      <c r="AG206" s="8">
        <f t="shared" si="22"/>
        <v>4.6198111632231864E-3</v>
      </c>
      <c r="AH206" s="8">
        <f t="shared" si="23"/>
        <v>3.8143602764846947E-3</v>
      </c>
    </row>
    <row r="207" spans="1:34" ht="15" customHeight="1" x14ac:dyDescent="0.25">
      <c r="A207" s="5">
        <v>207</v>
      </c>
      <c r="B207" s="6" t="s">
        <v>217</v>
      </c>
      <c r="C207" s="7">
        <v>559537</v>
      </c>
      <c r="D207" s="7">
        <v>555681</v>
      </c>
      <c r="E207" s="7">
        <v>552490</v>
      </c>
      <c r="F207" s="7">
        <v>550507</v>
      </c>
      <c r="G207" s="7">
        <v>549039</v>
      </c>
      <c r="H207" s="7">
        <v>548529</v>
      </c>
      <c r="I207" s="7">
        <v>547986</v>
      </c>
      <c r="J207" s="7">
        <v>549212</v>
      </c>
      <c r="K207" s="7">
        <v>549321</v>
      </c>
      <c r="L207" s="7">
        <v>549454</v>
      </c>
      <c r="M207" s="7">
        <v>564149</v>
      </c>
      <c r="N207" s="7">
        <v>565591</v>
      </c>
      <c r="O207" s="7">
        <v>567097</v>
      </c>
      <c r="P207" s="7">
        <v>566358</v>
      </c>
      <c r="Q207" s="7">
        <v>566487</v>
      </c>
      <c r="R207" s="7">
        <v>565558</v>
      </c>
      <c r="S207" s="7">
        <v>564859</v>
      </c>
      <c r="T207" s="7">
        <v>566484</v>
      </c>
      <c r="U207" s="7">
        <v>567345</v>
      </c>
      <c r="V207" s="7">
        <v>567355</v>
      </c>
      <c r="W207" s="7">
        <v>566757</v>
      </c>
      <c r="X207" s="7">
        <v>568185</v>
      </c>
      <c r="Y207" s="7">
        <v>568380</v>
      </c>
      <c r="Z207" s="7">
        <v>570853</v>
      </c>
      <c r="AA207" s="7">
        <v>573173</v>
      </c>
      <c r="AB207" s="7">
        <v>574418</v>
      </c>
      <c r="AC207" s="8">
        <f t="shared" si="18"/>
        <v>2.6595202819473959E-2</v>
      </c>
      <c r="AD207" s="8">
        <f t="shared" si="19"/>
        <v>1.0504592763194154E-3</v>
      </c>
      <c r="AE207" s="8">
        <f t="shared" si="20"/>
        <v>1.5556587727316717E-3</v>
      </c>
      <c r="AF207" s="8">
        <f t="shared" si="21"/>
        <v>2.6889515332650937E-3</v>
      </c>
      <c r="AG207" s="8">
        <f t="shared" si="22"/>
        <v>3.5285926016850322E-3</v>
      </c>
      <c r="AH207" s="8">
        <f t="shared" si="23"/>
        <v>2.1721190635288126E-3</v>
      </c>
    </row>
    <row r="208" spans="1:34" ht="15" customHeight="1" x14ac:dyDescent="0.25">
      <c r="A208" s="5">
        <v>208</v>
      </c>
      <c r="B208" s="6" t="s">
        <v>237</v>
      </c>
      <c r="C208" s="7">
        <v>140320</v>
      </c>
      <c r="D208" s="7">
        <v>140916</v>
      </c>
      <c r="E208" s="7">
        <v>141968</v>
      </c>
      <c r="F208" s="7">
        <v>142673</v>
      </c>
      <c r="G208" s="7">
        <v>141835</v>
      </c>
      <c r="H208" s="7">
        <v>143439</v>
      </c>
      <c r="I208" s="7">
        <v>144548</v>
      </c>
      <c r="J208" s="7">
        <v>145265</v>
      </c>
      <c r="K208" s="7">
        <v>146465</v>
      </c>
      <c r="L208" s="7">
        <v>147438</v>
      </c>
      <c r="M208" s="7">
        <v>149988</v>
      </c>
      <c r="N208" s="7">
        <v>150400</v>
      </c>
      <c r="O208" s="7">
        <v>150375</v>
      </c>
      <c r="P208" s="7">
        <v>150646</v>
      </c>
      <c r="Q208" s="7">
        <v>150685</v>
      </c>
      <c r="R208" s="7">
        <v>150883</v>
      </c>
      <c r="S208" s="7">
        <v>151319</v>
      </c>
      <c r="T208" s="7">
        <v>151261</v>
      </c>
      <c r="U208" s="7">
        <v>151329</v>
      </c>
      <c r="V208" s="7">
        <v>150806</v>
      </c>
      <c r="W208" s="7">
        <v>149420</v>
      </c>
      <c r="X208" s="7">
        <v>149974</v>
      </c>
      <c r="Y208" s="7">
        <v>150317</v>
      </c>
      <c r="Z208" s="7">
        <v>150794</v>
      </c>
      <c r="AA208" s="7">
        <v>151898</v>
      </c>
      <c r="AB208" s="7">
        <v>152712</v>
      </c>
      <c r="AC208" s="8">
        <f t="shared" si="18"/>
        <v>8.8312428734321546E-2</v>
      </c>
      <c r="AD208" s="8">
        <f t="shared" si="19"/>
        <v>3.3908666642827878E-3</v>
      </c>
      <c r="AE208" s="8">
        <f t="shared" si="20"/>
        <v>1.2056354508063194E-3</v>
      </c>
      <c r="AF208" s="8">
        <f t="shared" si="21"/>
        <v>4.3680446273224316E-3</v>
      </c>
      <c r="AG208" s="8">
        <f t="shared" si="22"/>
        <v>5.2830386641822269E-3</v>
      </c>
      <c r="AH208" s="8">
        <f t="shared" si="23"/>
        <v>5.3588592344862998E-3</v>
      </c>
    </row>
    <row r="209" spans="1:34" ht="15" customHeight="1" x14ac:dyDescent="0.25">
      <c r="A209" s="5">
        <v>209</v>
      </c>
      <c r="B209" s="6" t="s">
        <v>12</v>
      </c>
      <c r="C209" s="7">
        <v>127020</v>
      </c>
      <c r="D209" s="7">
        <v>127604</v>
      </c>
      <c r="E209" s="7">
        <v>128194</v>
      </c>
      <c r="F209" s="7">
        <v>128614</v>
      </c>
      <c r="G209" s="7">
        <v>128782</v>
      </c>
      <c r="H209" s="7">
        <v>129267</v>
      </c>
      <c r="I209" s="7">
        <v>129842</v>
      </c>
      <c r="J209" s="7">
        <v>131010</v>
      </c>
      <c r="K209" s="7">
        <v>131728</v>
      </c>
      <c r="L209" s="7">
        <v>132923</v>
      </c>
      <c r="M209" s="7">
        <v>133969</v>
      </c>
      <c r="N209" s="7">
        <v>134446</v>
      </c>
      <c r="O209" s="7">
        <v>135911</v>
      </c>
      <c r="P209" s="7">
        <v>136533</v>
      </c>
      <c r="Q209" s="7">
        <v>137280</v>
      </c>
      <c r="R209" s="7">
        <v>137794</v>
      </c>
      <c r="S209" s="7">
        <v>138112</v>
      </c>
      <c r="T209" s="7">
        <v>138685</v>
      </c>
      <c r="U209" s="7">
        <v>138898</v>
      </c>
      <c r="V209" s="7">
        <v>139137</v>
      </c>
      <c r="W209" s="7">
        <v>170493</v>
      </c>
      <c r="X209" s="7">
        <v>169104</v>
      </c>
      <c r="Y209" s="7">
        <v>170166</v>
      </c>
      <c r="Z209" s="7">
        <v>170516</v>
      </c>
      <c r="AA209" s="7">
        <v>170863</v>
      </c>
      <c r="AB209" s="7">
        <v>171182</v>
      </c>
      <c r="AC209" s="8">
        <f t="shared" si="18"/>
        <v>0.34767753109746496</v>
      </c>
      <c r="AD209" s="8">
        <f t="shared" si="19"/>
        <v>1.2006820578595034E-2</v>
      </c>
      <c r="AE209" s="8">
        <f t="shared" si="20"/>
        <v>2.1933836217468805E-2</v>
      </c>
      <c r="AF209" s="8">
        <f t="shared" si="21"/>
        <v>8.0694096798561432E-4</v>
      </c>
      <c r="AG209" s="8">
        <f t="shared" si="22"/>
        <v>1.9862656146223401E-3</v>
      </c>
      <c r="AH209" s="8">
        <f t="shared" si="23"/>
        <v>1.8669928539239039E-3</v>
      </c>
    </row>
    <row r="210" spans="1:34" ht="15" customHeight="1" x14ac:dyDescent="0.25">
      <c r="A210" s="5">
        <v>210</v>
      </c>
      <c r="B210" s="9" t="s">
        <v>185</v>
      </c>
      <c r="C210" s="10">
        <v>199590</v>
      </c>
      <c r="D210" s="10">
        <v>201094</v>
      </c>
      <c r="E210" s="10">
        <v>202511</v>
      </c>
      <c r="F210" s="10">
        <v>203265</v>
      </c>
      <c r="G210" s="10">
        <v>204412</v>
      </c>
      <c r="H210" s="10">
        <v>205046</v>
      </c>
      <c r="I210" s="10">
        <v>205515</v>
      </c>
      <c r="J210" s="10">
        <v>206155</v>
      </c>
      <c r="K210" s="10">
        <v>207028</v>
      </c>
      <c r="L210" s="10">
        <v>208055</v>
      </c>
      <c r="M210" s="10">
        <v>211653</v>
      </c>
      <c r="N210" s="10">
        <v>213843</v>
      </c>
      <c r="O210" s="10">
        <v>215068</v>
      </c>
      <c r="P210" s="10">
        <v>216420</v>
      </c>
      <c r="Q210" s="10">
        <v>217754</v>
      </c>
      <c r="R210" s="10">
        <v>219728</v>
      </c>
      <c r="S210" s="10">
        <v>220519</v>
      </c>
      <c r="T210" s="10">
        <v>222426</v>
      </c>
      <c r="U210" s="10">
        <v>223810</v>
      </c>
      <c r="V210" s="10">
        <v>224594</v>
      </c>
      <c r="W210" s="10">
        <v>225730</v>
      </c>
      <c r="X210" s="10">
        <v>227219</v>
      </c>
      <c r="Y210" s="10">
        <v>227935</v>
      </c>
      <c r="Z210" s="10">
        <v>227896</v>
      </c>
      <c r="AA210" s="10">
        <v>228314</v>
      </c>
      <c r="AB210" s="10">
        <v>227803</v>
      </c>
      <c r="AC210" s="8">
        <f t="shared" si="18"/>
        <v>0.14135477729345158</v>
      </c>
      <c r="AD210" s="8">
        <f t="shared" si="19"/>
        <v>5.302647851914255E-3</v>
      </c>
      <c r="AE210" s="8">
        <f t="shared" si="20"/>
        <v>3.6156008307515197E-3</v>
      </c>
      <c r="AF210" s="8">
        <f t="shared" si="21"/>
        <v>1.829997520994775E-3</v>
      </c>
      <c r="AG210" s="8">
        <f t="shared" si="22"/>
        <v>-1.9307476422325554E-4</v>
      </c>
      <c r="AH210" s="8">
        <f t="shared" si="23"/>
        <v>-2.2381457116076981E-3</v>
      </c>
    </row>
    <row r="211" spans="1:34" ht="15" customHeight="1" x14ac:dyDescent="0.25">
      <c r="A211" s="5">
        <v>211</v>
      </c>
      <c r="B211" s="9" t="s">
        <v>74</v>
      </c>
      <c r="C211" s="10">
        <v>1053394</v>
      </c>
      <c r="D211" s="10">
        <v>1060335</v>
      </c>
      <c r="E211" s="10">
        <v>1065089</v>
      </c>
      <c r="F211" s="10">
        <v>1073439</v>
      </c>
      <c r="G211" s="10">
        <v>1081705</v>
      </c>
      <c r="H211" s="10">
        <v>1090441</v>
      </c>
      <c r="I211" s="10">
        <v>1103572</v>
      </c>
      <c r="J211" s="10">
        <v>1112838</v>
      </c>
      <c r="K211" s="10">
        <v>1123146</v>
      </c>
      <c r="L211" s="10">
        <v>1131070</v>
      </c>
      <c r="M211" s="10">
        <v>1062304</v>
      </c>
      <c r="N211" s="10">
        <v>1066994</v>
      </c>
      <c r="O211" s="10">
        <v>1072916</v>
      </c>
      <c r="P211" s="10">
        <v>1080603</v>
      </c>
      <c r="Q211" s="10">
        <v>1086172</v>
      </c>
      <c r="R211" s="10">
        <v>1092218</v>
      </c>
      <c r="S211" s="10">
        <v>1097733</v>
      </c>
      <c r="T211" s="10">
        <v>1102869</v>
      </c>
      <c r="U211" s="10">
        <v>1107569</v>
      </c>
      <c r="V211" s="10">
        <v>1112245</v>
      </c>
      <c r="W211" s="10">
        <v>1181801</v>
      </c>
      <c r="X211" s="10">
        <v>1181352</v>
      </c>
      <c r="Y211" s="10">
        <v>1181493</v>
      </c>
      <c r="Z211" s="10">
        <v>1186458</v>
      </c>
      <c r="AA211" s="10">
        <v>1194316</v>
      </c>
      <c r="AB211" s="10">
        <v>1197766</v>
      </c>
      <c r="AC211" s="8">
        <f t="shared" si="18"/>
        <v>0.13705413169241518</v>
      </c>
      <c r="AD211" s="8">
        <f t="shared" si="19"/>
        <v>5.1508531811088609E-3</v>
      </c>
      <c r="AE211" s="8">
        <f t="shared" si="20"/>
        <v>9.2674456894941137E-3</v>
      </c>
      <c r="AF211" s="8">
        <f t="shared" si="21"/>
        <v>2.6873262002677922E-3</v>
      </c>
      <c r="AG211" s="8">
        <f t="shared" si="22"/>
        <v>4.5701655360286253E-3</v>
      </c>
      <c r="AH211" s="8">
        <f t="shared" si="23"/>
        <v>2.8886827271844303E-3</v>
      </c>
    </row>
    <row r="212" spans="1:34" ht="15" customHeight="1" x14ac:dyDescent="0.25">
      <c r="A212" s="5">
        <v>212</v>
      </c>
      <c r="B212" s="9" t="s">
        <v>195</v>
      </c>
      <c r="C212" s="10">
        <v>680942</v>
      </c>
      <c r="D212" s="10">
        <v>684780</v>
      </c>
      <c r="E212" s="10">
        <v>688771</v>
      </c>
      <c r="F212" s="10">
        <v>694672</v>
      </c>
      <c r="G212" s="10">
        <v>702433</v>
      </c>
      <c r="H212" s="10">
        <v>708683</v>
      </c>
      <c r="I212" s="10">
        <v>720756</v>
      </c>
      <c r="J212" s="10">
        <v>727828</v>
      </c>
      <c r="K212" s="10">
        <v>738416</v>
      </c>
      <c r="L212" s="10">
        <v>751296</v>
      </c>
      <c r="M212" s="10">
        <v>807591</v>
      </c>
      <c r="N212" s="10">
        <v>826067</v>
      </c>
      <c r="O212" s="10">
        <v>840630</v>
      </c>
      <c r="P212" s="10">
        <v>841370</v>
      </c>
      <c r="Q212" s="10">
        <v>846414</v>
      </c>
      <c r="R212" s="10">
        <v>846949</v>
      </c>
      <c r="S212" s="10">
        <v>852702</v>
      </c>
      <c r="T212" s="10">
        <v>857324</v>
      </c>
      <c r="U212" s="10">
        <v>859286</v>
      </c>
      <c r="V212" s="10">
        <v>863581</v>
      </c>
      <c r="W212" s="10">
        <v>869771</v>
      </c>
      <c r="X212" s="10">
        <v>870833</v>
      </c>
      <c r="Y212" s="10">
        <v>871730</v>
      </c>
      <c r="Z212" s="10">
        <v>876641</v>
      </c>
      <c r="AA212" s="10">
        <v>883344</v>
      </c>
      <c r="AB212" s="10">
        <v>881291</v>
      </c>
      <c r="AC212" s="8">
        <f t="shared" si="18"/>
        <v>0.29422329655095442</v>
      </c>
      <c r="AD212" s="8">
        <f t="shared" si="19"/>
        <v>1.0369827597148218E-2</v>
      </c>
      <c r="AE212" s="8">
        <f t="shared" si="20"/>
        <v>3.9826495085708569E-3</v>
      </c>
      <c r="AF212" s="8">
        <f t="shared" si="21"/>
        <v>2.6350495076004066E-3</v>
      </c>
      <c r="AG212" s="8">
        <f t="shared" si="22"/>
        <v>3.6426634079689268E-3</v>
      </c>
      <c r="AH212" s="8">
        <f t="shared" si="23"/>
        <v>-2.3241228785161839E-3</v>
      </c>
    </row>
    <row r="213" spans="1:34" ht="15" customHeight="1" x14ac:dyDescent="0.25">
      <c r="A213" s="5">
        <v>213</v>
      </c>
      <c r="B213" s="6" t="s">
        <v>222</v>
      </c>
      <c r="C213" s="7">
        <v>848093</v>
      </c>
      <c r="D213" s="7">
        <v>846089</v>
      </c>
      <c r="E213" s="7">
        <v>845416</v>
      </c>
      <c r="F213" s="7">
        <v>845508</v>
      </c>
      <c r="G213" s="7">
        <v>845594</v>
      </c>
      <c r="H213" s="7">
        <v>843575</v>
      </c>
      <c r="I213" s="7">
        <v>841558</v>
      </c>
      <c r="J213" s="7">
        <v>839563</v>
      </c>
      <c r="K213" s="7">
        <v>837036</v>
      </c>
      <c r="L213" s="7">
        <v>835063</v>
      </c>
      <c r="M213" s="7">
        <v>799820</v>
      </c>
      <c r="N213" s="7">
        <v>801553</v>
      </c>
      <c r="O213" s="7">
        <v>802845</v>
      </c>
      <c r="P213" s="7">
        <v>803169</v>
      </c>
      <c r="Q213" s="7">
        <v>803327</v>
      </c>
      <c r="R213" s="7">
        <v>802986</v>
      </c>
      <c r="S213" s="7">
        <v>805185</v>
      </c>
      <c r="T213" s="7">
        <v>807221</v>
      </c>
      <c r="U213" s="7">
        <v>809468</v>
      </c>
      <c r="V213" s="7">
        <v>812726</v>
      </c>
      <c r="W213" s="7">
        <v>814230</v>
      </c>
      <c r="X213" s="7">
        <v>813698</v>
      </c>
      <c r="Y213" s="7">
        <v>813396</v>
      </c>
      <c r="Z213" s="7">
        <v>815907</v>
      </c>
      <c r="AA213" s="7">
        <v>820950</v>
      </c>
      <c r="AB213" s="7">
        <v>826554</v>
      </c>
      <c r="AC213" s="8">
        <f t="shared" si="18"/>
        <v>-2.5396978869062708E-2</v>
      </c>
      <c r="AD213" s="8">
        <f t="shared" si="19"/>
        <v>-1.0284727074391098E-3</v>
      </c>
      <c r="AE213" s="8">
        <f t="shared" si="20"/>
        <v>2.8969853458116201E-3</v>
      </c>
      <c r="AF213" s="8">
        <f t="shared" si="21"/>
        <v>3.0089918564908391E-3</v>
      </c>
      <c r="AG213" s="8">
        <f t="shared" si="22"/>
        <v>5.3633901045624377E-3</v>
      </c>
      <c r="AH213" s="8">
        <f t="shared" si="23"/>
        <v>6.8262378951215053E-3</v>
      </c>
    </row>
    <row r="214" spans="1:34" ht="15" customHeight="1" x14ac:dyDescent="0.25">
      <c r="A214" s="5">
        <v>214</v>
      </c>
      <c r="B214" s="6" t="s">
        <v>320</v>
      </c>
      <c r="C214" s="7">
        <v>203926</v>
      </c>
      <c r="D214" s="7">
        <v>206384</v>
      </c>
      <c r="E214" s="7">
        <v>209319</v>
      </c>
      <c r="F214" s="7">
        <v>211584</v>
      </c>
      <c r="G214" s="7">
        <v>213173</v>
      </c>
      <c r="H214" s="7">
        <v>214831</v>
      </c>
      <c r="I214" s="7">
        <v>216933</v>
      </c>
      <c r="J214" s="7">
        <v>217741</v>
      </c>
      <c r="K214" s="7">
        <v>219503</v>
      </c>
      <c r="L214" s="7">
        <v>220577</v>
      </c>
      <c r="M214" s="7">
        <v>219883</v>
      </c>
      <c r="N214" s="7">
        <v>219639</v>
      </c>
      <c r="O214" s="7">
        <v>220257</v>
      </c>
      <c r="P214" s="7">
        <v>220755</v>
      </c>
      <c r="Q214" s="7">
        <v>222355</v>
      </c>
      <c r="R214" s="7">
        <v>223198</v>
      </c>
      <c r="S214" s="7">
        <v>224502</v>
      </c>
      <c r="T214" s="7">
        <v>226704</v>
      </c>
      <c r="U214" s="7">
        <v>228059</v>
      </c>
      <c r="V214" s="7">
        <v>216181</v>
      </c>
      <c r="W214" s="7">
        <v>210204</v>
      </c>
      <c r="X214" s="7">
        <v>206353</v>
      </c>
      <c r="Y214" s="7">
        <v>207312</v>
      </c>
      <c r="Z214" s="7">
        <v>207286</v>
      </c>
      <c r="AA214" s="7">
        <v>208586</v>
      </c>
      <c r="AB214" s="7">
        <v>209211</v>
      </c>
      <c r="AC214" s="8">
        <f t="shared" si="18"/>
        <v>2.5916263742730206E-2</v>
      </c>
      <c r="AD214" s="8">
        <f t="shared" si="19"/>
        <v>1.0239690639997079E-3</v>
      </c>
      <c r="AE214" s="8">
        <f t="shared" si="20"/>
        <v>-6.4507001067521941E-3</v>
      </c>
      <c r="AF214" s="8">
        <f t="shared" si="21"/>
        <v>-9.4658684118054115E-4</v>
      </c>
      <c r="AG214" s="8">
        <f t="shared" si="22"/>
        <v>3.0440929309090148E-3</v>
      </c>
      <c r="AH214" s="8">
        <f t="shared" si="23"/>
        <v>2.996366007306339E-3</v>
      </c>
    </row>
    <row r="215" spans="1:34" ht="15" customHeight="1" x14ac:dyDescent="0.25">
      <c r="A215" s="5">
        <v>215</v>
      </c>
      <c r="B215" s="6" t="s">
        <v>246</v>
      </c>
      <c r="C215" s="7">
        <v>271669</v>
      </c>
      <c r="D215" s="7">
        <v>278981</v>
      </c>
      <c r="E215" s="7">
        <v>281941</v>
      </c>
      <c r="F215" s="7">
        <v>282126</v>
      </c>
      <c r="G215" s="7">
        <v>284815</v>
      </c>
      <c r="H215" s="7">
        <v>286545</v>
      </c>
      <c r="I215" s="7">
        <v>291449</v>
      </c>
      <c r="J215" s="7">
        <v>295691</v>
      </c>
      <c r="K215" s="7">
        <v>300452</v>
      </c>
      <c r="L215" s="7">
        <v>303482</v>
      </c>
      <c r="M215" s="7">
        <v>295148</v>
      </c>
      <c r="N215" s="7">
        <v>300507</v>
      </c>
      <c r="O215" s="7">
        <v>305549</v>
      </c>
      <c r="P215" s="7">
        <v>310739</v>
      </c>
      <c r="Q215" s="7">
        <v>314095</v>
      </c>
      <c r="R215" s="7">
        <v>320348</v>
      </c>
      <c r="S215" s="7">
        <v>324071</v>
      </c>
      <c r="T215" s="7">
        <v>325698</v>
      </c>
      <c r="U215" s="7">
        <v>328486</v>
      </c>
      <c r="V215" s="7">
        <v>329438</v>
      </c>
      <c r="W215" s="7">
        <v>330982</v>
      </c>
      <c r="X215" s="7">
        <v>327325</v>
      </c>
      <c r="Y215" s="7">
        <v>327914</v>
      </c>
      <c r="Z215" s="7">
        <v>327945</v>
      </c>
      <c r="AA215" s="7">
        <v>329485</v>
      </c>
      <c r="AB215" s="7">
        <v>328560</v>
      </c>
      <c r="AC215" s="8">
        <f t="shared" si="18"/>
        <v>0.20941292528775826</v>
      </c>
      <c r="AD215" s="8">
        <f t="shared" si="19"/>
        <v>7.6343967762899645E-3</v>
      </c>
      <c r="AE215" s="8">
        <f t="shared" si="20"/>
        <v>2.5343625564411276E-3</v>
      </c>
      <c r="AF215" s="8">
        <f t="shared" si="21"/>
        <v>-1.4678264045951961E-3</v>
      </c>
      <c r="AG215" s="8">
        <f t="shared" si="22"/>
        <v>6.5624548999920762E-4</v>
      </c>
      <c r="AH215" s="8">
        <f t="shared" si="23"/>
        <v>-2.807411566535654E-3</v>
      </c>
    </row>
    <row r="216" spans="1:34" ht="15" customHeight="1" x14ac:dyDescent="0.25">
      <c r="A216" s="5">
        <v>216</v>
      </c>
      <c r="B216" s="6" t="s">
        <v>223</v>
      </c>
      <c r="C216" s="7">
        <v>237853</v>
      </c>
      <c r="D216" s="7">
        <v>240100</v>
      </c>
      <c r="E216" s="7">
        <v>242059</v>
      </c>
      <c r="F216" s="7">
        <v>243094</v>
      </c>
      <c r="G216" s="7">
        <v>244966</v>
      </c>
      <c r="H216" s="7">
        <v>247060</v>
      </c>
      <c r="I216" s="7">
        <v>249209</v>
      </c>
      <c r="J216" s="7">
        <v>252237</v>
      </c>
      <c r="K216" s="7">
        <v>254911</v>
      </c>
      <c r="L216" s="7">
        <v>256324</v>
      </c>
      <c r="M216" s="7">
        <v>258513</v>
      </c>
      <c r="N216" s="7">
        <v>261389</v>
      </c>
      <c r="O216" s="7">
        <v>262559</v>
      </c>
      <c r="P216" s="7">
        <v>263632</v>
      </c>
      <c r="Q216" s="7">
        <v>265503</v>
      </c>
      <c r="R216" s="7">
        <v>267801</v>
      </c>
      <c r="S216" s="7">
        <v>269945</v>
      </c>
      <c r="T216" s="7">
        <v>272701</v>
      </c>
      <c r="U216" s="7">
        <v>274379</v>
      </c>
      <c r="V216" s="7">
        <v>275828</v>
      </c>
      <c r="W216" s="7">
        <v>276615</v>
      </c>
      <c r="X216" s="7">
        <v>276062</v>
      </c>
      <c r="Y216" s="7">
        <v>275595</v>
      </c>
      <c r="Z216" s="7">
        <v>275481</v>
      </c>
      <c r="AA216" s="7">
        <v>277405</v>
      </c>
      <c r="AB216" s="7">
        <v>279285</v>
      </c>
      <c r="AC216" s="8">
        <f t="shared" si="18"/>
        <v>0.17419162255678927</v>
      </c>
      <c r="AD216" s="8">
        <f t="shared" si="19"/>
        <v>6.4438701706661661E-3</v>
      </c>
      <c r="AE216" s="8">
        <f t="shared" si="20"/>
        <v>4.2076874065095637E-3</v>
      </c>
      <c r="AF216" s="8">
        <f t="shared" si="21"/>
        <v>1.9230703567663099E-3</v>
      </c>
      <c r="AG216" s="8">
        <f t="shared" si="22"/>
        <v>4.4432986661864238E-3</v>
      </c>
      <c r="AH216" s="8">
        <f t="shared" si="23"/>
        <v>6.7770948613038694E-3</v>
      </c>
    </row>
    <row r="217" spans="1:34" ht="15" customHeight="1" x14ac:dyDescent="0.25">
      <c r="A217" s="5">
        <v>217</v>
      </c>
      <c r="B217" s="6" t="s">
        <v>239</v>
      </c>
      <c r="C217" s="7">
        <v>396974</v>
      </c>
      <c r="D217" s="7">
        <v>403862</v>
      </c>
      <c r="E217" s="7">
        <v>407855</v>
      </c>
      <c r="F217" s="7">
        <v>408397</v>
      </c>
      <c r="G217" s="7">
        <v>408346</v>
      </c>
      <c r="H217" s="7">
        <v>406605</v>
      </c>
      <c r="I217" s="7">
        <v>406181</v>
      </c>
      <c r="J217" s="7">
        <v>405994</v>
      </c>
      <c r="K217" s="7">
        <v>406293</v>
      </c>
      <c r="L217" s="7">
        <v>407234</v>
      </c>
      <c r="M217" s="7">
        <v>414115</v>
      </c>
      <c r="N217" s="7">
        <v>417085</v>
      </c>
      <c r="O217" s="7">
        <v>421014</v>
      </c>
      <c r="P217" s="7">
        <v>425611</v>
      </c>
      <c r="Q217" s="7">
        <v>431556</v>
      </c>
      <c r="R217" s="7">
        <v>436571</v>
      </c>
      <c r="S217" s="7">
        <v>442637</v>
      </c>
      <c r="T217" s="7">
        <v>447964</v>
      </c>
      <c r="U217" s="7">
        <v>450949</v>
      </c>
      <c r="V217" s="7">
        <v>453060</v>
      </c>
      <c r="W217" s="7">
        <v>452895</v>
      </c>
      <c r="X217" s="7">
        <v>451048</v>
      </c>
      <c r="Y217" s="7">
        <v>449852</v>
      </c>
      <c r="Z217" s="7">
        <v>451377</v>
      </c>
      <c r="AA217" s="7">
        <v>455076</v>
      </c>
      <c r="AB217" s="7">
        <v>455376</v>
      </c>
      <c r="AC217" s="8">
        <f t="shared" si="18"/>
        <v>0.14711794727110591</v>
      </c>
      <c r="AD217" s="8">
        <f t="shared" si="19"/>
        <v>5.5052048111026153E-3</v>
      </c>
      <c r="AE217" s="8">
        <f t="shared" si="20"/>
        <v>4.226148260245699E-3</v>
      </c>
      <c r="AF217" s="8">
        <f t="shared" si="21"/>
        <v>1.0932252920217156E-3</v>
      </c>
      <c r="AG217" s="8">
        <f t="shared" si="22"/>
        <v>4.0765571591006022E-3</v>
      </c>
      <c r="AH217" s="8">
        <f t="shared" si="23"/>
        <v>6.5923054610658445E-4</v>
      </c>
    </row>
    <row r="218" spans="1:34" ht="15" customHeight="1" x14ac:dyDescent="0.25">
      <c r="A218" s="5">
        <v>218</v>
      </c>
      <c r="B218" s="9" t="s">
        <v>341</v>
      </c>
      <c r="C218" s="10">
        <v>125905</v>
      </c>
      <c r="D218" s="10">
        <v>126127</v>
      </c>
      <c r="E218" s="10">
        <v>126299</v>
      </c>
      <c r="F218" s="10">
        <v>126400</v>
      </c>
      <c r="G218" s="10">
        <v>126710</v>
      </c>
      <c r="H218" s="10">
        <v>127532</v>
      </c>
      <c r="I218" s="10">
        <v>128834</v>
      </c>
      <c r="J218" s="10">
        <v>129993</v>
      </c>
      <c r="K218" s="10">
        <v>131043</v>
      </c>
      <c r="L218" s="10">
        <v>131612</v>
      </c>
      <c r="M218" s="10">
        <v>162919</v>
      </c>
      <c r="N218" s="10">
        <v>163252</v>
      </c>
      <c r="O218" s="10">
        <v>163602</v>
      </c>
      <c r="P218" s="10">
        <v>164237</v>
      </c>
      <c r="Q218" s="10">
        <v>164618</v>
      </c>
      <c r="R218" s="10">
        <v>164880</v>
      </c>
      <c r="S218" s="10">
        <v>164947</v>
      </c>
      <c r="T218" s="10">
        <v>165555</v>
      </c>
      <c r="U218" s="10">
        <v>165766</v>
      </c>
      <c r="V218" s="10">
        <v>166210</v>
      </c>
      <c r="W218" s="10">
        <v>138119</v>
      </c>
      <c r="X218" s="10">
        <v>137832</v>
      </c>
      <c r="Y218" s="10">
        <v>138207</v>
      </c>
      <c r="Z218" s="10">
        <v>138768</v>
      </c>
      <c r="AA218" s="10">
        <v>139094</v>
      </c>
      <c r="AB218" s="10">
        <v>139432</v>
      </c>
      <c r="AC218" s="8">
        <f t="shared" si="18"/>
        <v>0.10743814780985664</v>
      </c>
      <c r="AD218" s="8">
        <f t="shared" si="19"/>
        <v>4.0903175231379318E-3</v>
      </c>
      <c r="AE218" s="8">
        <f t="shared" si="20"/>
        <v>-1.6624355499306631E-2</v>
      </c>
      <c r="AF218" s="8">
        <f t="shared" si="21"/>
        <v>1.8940704506316131E-3</v>
      </c>
      <c r="AG218" s="8">
        <f t="shared" si="22"/>
        <v>2.9458190687963182E-3</v>
      </c>
      <c r="AH218" s="8">
        <f t="shared" si="23"/>
        <v>2.430011359224697E-3</v>
      </c>
    </row>
    <row r="219" spans="1:34" ht="15" customHeight="1" x14ac:dyDescent="0.25">
      <c r="A219" s="5">
        <v>219</v>
      </c>
      <c r="B219" s="6" t="s">
        <v>194</v>
      </c>
      <c r="C219" s="7">
        <v>81745</v>
      </c>
      <c r="D219" s="7">
        <v>82392</v>
      </c>
      <c r="E219" s="7">
        <v>83144</v>
      </c>
      <c r="F219" s="7">
        <v>84287</v>
      </c>
      <c r="G219" s="7">
        <v>85195</v>
      </c>
      <c r="H219" s="7">
        <v>85270</v>
      </c>
      <c r="I219" s="7">
        <v>85974</v>
      </c>
      <c r="J219" s="7">
        <v>86601</v>
      </c>
      <c r="K219" s="7">
        <v>87759</v>
      </c>
      <c r="L219" s="7">
        <v>88854</v>
      </c>
      <c r="M219" s="7">
        <v>92247</v>
      </c>
      <c r="N219" s="7">
        <v>92616</v>
      </c>
      <c r="O219" s="7">
        <v>94762</v>
      </c>
      <c r="P219" s="7">
        <v>95802</v>
      </c>
      <c r="Q219" s="7">
        <v>96143</v>
      </c>
      <c r="R219" s="7">
        <v>97116</v>
      </c>
      <c r="S219" s="7">
        <v>98069</v>
      </c>
      <c r="T219" s="7">
        <v>98634</v>
      </c>
      <c r="U219" s="7">
        <v>99304</v>
      </c>
      <c r="V219" s="7">
        <v>99909</v>
      </c>
      <c r="W219" s="7">
        <v>100727</v>
      </c>
      <c r="X219" s="7">
        <v>100826</v>
      </c>
      <c r="Y219" s="7">
        <v>100806</v>
      </c>
      <c r="Z219" s="7">
        <v>100995</v>
      </c>
      <c r="AA219" s="7">
        <v>101687</v>
      </c>
      <c r="AB219" s="7">
        <v>102938</v>
      </c>
      <c r="AC219" s="8">
        <f t="shared" si="18"/>
        <v>0.25925744693865066</v>
      </c>
      <c r="AD219" s="8">
        <f t="shared" si="19"/>
        <v>9.2635321406446813E-3</v>
      </c>
      <c r="AE219" s="8">
        <f t="shared" si="20"/>
        <v>5.8390536974166629E-3</v>
      </c>
      <c r="AF219" s="8">
        <f t="shared" si="21"/>
        <v>4.3520383959432252E-3</v>
      </c>
      <c r="AG219" s="8">
        <f t="shared" si="22"/>
        <v>7.0007204610256224E-3</v>
      </c>
      <c r="AH219" s="8">
        <f t="shared" si="23"/>
        <v>1.2302457541278629E-2</v>
      </c>
    </row>
    <row r="220" spans="1:34" ht="15" customHeight="1" x14ac:dyDescent="0.25">
      <c r="A220" s="5">
        <v>220</v>
      </c>
      <c r="B220" s="6" t="s">
        <v>240</v>
      </c>
      <c r="C220" s="7">
        <v>188991</v>
      </c>
      <c r="D220" s="7">
        <v>190000</v>
      </c>
      <c r="E220" s="7">
        <v>191469</v>
      </c>
      <c r="F220" s="7">
        <v>193119</v>
      </c>
      <c r="G220" s="7">
        <v>194891</v>
      </c>
      <c r="H220" s="7">
        <v>197025</v>
      </c>
      <c r="I220" s="7">
        <v>198398</v>
      </c>
      <c r="J220" s="7">
        <v>199603</v>
      </c>
      <c r="K220" s="7">
        <v>200109</v>
      </c>
      <c r="L220" s="7">
        <v>200601</v>
      </c>
      <c r="M220" s="7">
        <v>195451</v>
      </c>
      <c r="N220" s="7">
        <v>195127</v>
      </c>
      <c r="O220" s="7">
        <v>194992</v>
      </c>
      <c r="P220" s="7">
        <v>195259</v>
      </c>
      <c r="Q220" s="7">
        <v>195559</v>
      </c>
      <c r="R220" s="7">
        <v>195637</v>
      </c>
      <c r="S220" s="7">
        <v>196001</v>
      </c>
      <c r="T220" s="7">
        <v>197286</v>
      </c>
      <c r="U220" s="7">
        <v>197781</v>
      </c>
      <c r="V220" s="7">
        <v>197811</v>
      </c>
      <c r="W220" s="7">
        <v>198061</v>
      </c>
      <c r="X220" s="7">
        <v>196863</v>
      </c>
      <c r="Y220" s="7">
        <v>196642</v>
      </c>
      <c r="Z220" s="7">
        <v>197390</v>
      </c>
      <c r="AA220" s="7">
        <v>198441</v>
      </c>
      <c r="AB220" s="7">
        <v>198919</v>
      </c>
      <c r="AC220" s="8">
        <f t="shared" si="18"/>
        <v>5.253160203395929E-2</v>
      </c>
      <c r="AD220" s="8">
        <f t="shared" si="19"/>
        <v>2.0500309183173471E-3</v>
      </c>
      <c r="AE220" s="8">
        <f t="shared" si="20"/>
        <v>1.6650652263765497E-3</v>
      </c>
      <c r="AF220" s="8">
        <f t="shared" si="21"/>
        <v>8.6490233887071E-4</v>
      </c>
      <c r="AG220" s="8">
        <f t="shared" si="22"/>
        <v>3.8450031477328395E-3</v>
      </c>
      <c r="AH220" s="8">
        <f t="shared" si="23"/>
        <v>2.4087764121325734E-3</v>
      </c>
    </row>
    <row r="221" spans="1:34" ht="15" customHeight="1" x14ac:dyDescent="0.25">
      <c r="A221" s="5">
        <v>221</v>
      </c>
      <c r="B221" s="6" t="s">
        <v>269</v>
      </c>
      <c r="C221" s="7">
        <v>97331</v>
      </c>
      <c r="D221" s="7">
        <v>96436</v>
      </c>
      <c r="E221" s="7">
        <v>96093</v>
      </c>
      <c r="F221" s="7">
        <v>96132</v>
      </c>
      <c r="G221" s="7">
        <v>97840</v>
      </c>
      <c r="H221" s="7">
        <v>97298</v>
      </c>
      <c r="I221" s="7">
        <v>97796</v>
      </c>
      <c r="J221" s="7">
        <v>96789</v>
      </c>
      <c r="K221" s="7">
        <v>97261</v>
      </c>
      <c r="L221" s="7">
        <v>97190</v>
      </c>
      <c r="M221" s="7">
        <v>98729</v>
      </c>
      <c r="N221" s="7">
        <v>98674</v>
      </c>
      <c r="O221" s="7">
        <v>100036</v>
      </c>
      <c r="P221" s="7">
        <v>102094</v>
      </c>
      <c r="Q221" s="7">
        <v>103002</v>
      </c>
      <c r="R221" s="7">
        <v>103975</v>
      </c>
      <c r="S221" s="7">
        <v>104749</v>
      </c>
      <c r="T221" s="7">
        <v>105132</v>
      </c>
      <c r="U221" s="7">
        <v>105195</v>
      </c>
      <c r="V221" s="7">
        <v>104540</v>
      </c>
      <c r="W221" s="7">
        <v>104241</v>
      </c>
      <c r="X221" s="7">
        <v>103283</v>
      </c>
      <c r="Y221" s="7">
        <v>102829</v>
      </c>
      <c r="Z221" s="7">
        <v>103529</v>
      </c>
      <c r="AA221" s="7">
        <v>104316</v>
      </c>
      <c r="AB221" s="7">
        <v>105046</v>
      </c>
      <c r="AC221" s="8">
        <f t="shared" si="18"/>
        <v>7.9265598832848727E-2</v>
      </c>
      <c r="AD221" s="8">
        <f t="shared" si="19"/>
        <v>3.0558920975389814E-3</v>
      </c>
      <c r="AE221" s="8">
        <f t="shared" si="20"/>
        <v>1.0253116560752229E-3</v>
      </c>
      <c r="AF221" s="8">
        <f t="shared" si="21"/>
        <v>1.5397488864921094E-3</v>
      </c>
      <c r="AG221" s="8">
        <f t="shared" si="22"/>
        <v>7.1356499697585729E-3</v>
      </c>
      <c r="AH221" s="8">
        <f t="shared" si="23"/>
        <v>6.9979677134859464E-3</v>
      </c>
    </row>
    <row r="222" spans="1:34" ht="15" customHeight="1" x14ac:dyDescent="0.25">
      <c r="A222" s="5">
        <v>222</v>
      </c>
      <c r="B222" s="9" t="s">
        <v>200</v>
      </c>
      <c r="C222" s="10">
        <v>827227</v>
      </c>
      <c r="D222" s="10">
        <v>829490</v>
      </c>
      <c r="E222" s="10">
        <v>833752</v>
      </c>
      <c r="F222" s="10">
        <v>839741</v>
      </c>
      <c r="G222" s="10">
        <v>843928</v>
      </c>
      <c r="H222" s="10">
        <v>846357</v>
      </c>
      <c r="I222" s="10">
        <v>850541</v>
      </c>
      <c r="J222" s="10">
        <v>852019</v>
      </c>
      <c r="K222" s="10">
        <v>854301</v>
      </c>
      <c r="L222" s="10">
        <v>857592</v>
      </c>
      <c r="M222" s="10">
        <v>871597</v>
      </c>
      <c r="N222" s="10">
        <v>875353</v>
      </c>
      <c r="O222" s="10">
        <v>879327</v>
      </c>
      <c r="P222" s="10">
        <v>883745</v>
      </c>
      <c r="Q222" s="10">
        <v>886838</v>
      </c>
      <c r="R222" s="10">
        <v>889735</v>
      </c>
      <c r="S222" s="10">
        <v>892531</v>
      </c>
      <c r="T222" s="10">
        <v>896842</v>
      </c>
      <c r="U222" s="10">
        <v>899192</v>
      </c>
      <c r="V222" s="10">
        <v>898361</v>
      </c>
      <c r="W222" s="10">
        <v>898629</v>
      </c>
      <c r="X222" s="10">
        <v>904711</v>
      </c>
      <c r="Y222" s="10">
        <v>903349</v>
      </c>
      <c r="Z222" s="10">
        <v>906163</v>
      </c>
      <c r="AA222" s="10">
        <v>911532</v>
      </c>
      <c r="AB222" s="10">
        <v>915835</v>
      </c>
      <c r="AC222" s="8">
        <f t="shared" si="18"/>
        <v>0.10711449215269811</v>
      </c>
      <c r="AD222" s="8">
        <f t="shared" si="19"/>
        <v>4.078577811624351E-3</v>
      </c>
      <c r="AE222" s="8">
        <f t="shared" si="20"/>
        <v>2.89543889578181E-3</v>
      </c>
      <c r="AF222" s="8">
        <f t="shared" si="21"/>
        <v>3.8003930302694666E-3</v>
      </c>
      <c r="AG222" s="8">
        <f t="shared" si="22"/>
        <v>4.5862344670823951E-3</v>
      </c>
      <c r="AH222" s="8">
        <f t="shared" si="23"/>
        <v>4.7206241799519931E-3</v>
      </c>
    </row>
    <row r="223" spans="1:34" ht="15" customHeight="1" x14ac:dyDescent="0.25">
      <c r="A223" s="5">
        <v>223</v>
      </c>
      <c r="B223" s="9" t="s">
        <v>265</v>
      </c>
      <c r="C223" s="10">
        <v>247878</v>
      </c>
      <c r="D223" s="10">
        <v>251499</v>
      </c>
      <c r="E223" s="10">
        <v>252932</v>
      </c>
      <c r="F223" s="10">
        <v>254240</v>
      </c>
      <c r="G223" s="10">
        <v>256095</v>
      </c>
      <c r="H223" s="10">
        <v>257567</v>
      </c>
      <c r="I223" s="10">
        <v>259366</v>
      </c>
      <c r="J223" s="10">
        <v>261706</v>
      </c>
      <c r="K223" s="10">
        <v>265134</v>
      </c>
      <c r="L223" s="10">
        <v>266971</v>
      </c>
      <c r="M223" s="10">
        <v>269796</v>
      </c>
      <c r="N223" s="10">
        <v>271038</v>
      </c>
      <c r="O223" s="10">
        <v>274141</v>
      </c>
      <c r="P223" s="10">
        <v>275666</v>
      </c>
      <c r="Q223" s="10">
        <v>278210</v>
      </c>
      <c r="R223" s="10">
        <v>280062</v>
      </c>
      <c r="S223" s="10">
        <v>281794</v>
      </c>
      <c r="T223" s="10">
        <v>282368</v>
      </c>
      <c r="U223" s="10">
        <v>283130</v>
      </c>
      <c r="V223" s="10">
        <v>282594</v>
      </c>
      <c r="W223" s="10">
        <v>282257</v>
      </c>
      <c r="X223" s="10">
        <v>279839</v>
      </c>
      <c r="Y223" s="10">
        <v>282747</v>
      </c>
      <c r="Z223" s="10">
        <v>282225</v>
      </c>
      <c r="AA223" s="10">
        <v>282153</v>
      </c>
      <c r="AB223" s="10">
        <v>282367</v>
      </c>
      <c r="AC223" s="8">
        <f t="shared" si="18"/>
        <v>0.13913699481196395</v>
      </c>
      <c r="AD223" s="8">
        <f t="shared" si="19"/>
        <v>5.2244381743713486E-3</v>
      </c>
      <c r="AE223" s="8">
        <f t="shared" si="20"/>
        <v>8.1999961979994929E-4</v>
      </c>
      <c r="AF223" s="8">
        <f t="shared" si="21"/>
        <v>7.7931003670705934E-5</v>
      </c>
      <c r="AG223" s="8">
        <f t="shared" si="22"/>
        <v>-4.4818673213986582E-4</v>
      </c>
      <c r="AH223" s="8">
        <f t="shared" si="23"/>
        <v>7.5845374672606702E-4</v>
      </c>
    </row>
    <row r="224" spans="1:34" ht="15" customHeight="1" x14ac:dyDescent="0.25">
      <c r="A224" s="5">
        <v>224</v>
      </c>
      <c r="B224" s="9" t="s">
        <v>231</v>
      </c>
      <c r="C224" s="10">
        <v>347002</v>
      </c>
      <c r="D224" s="10">
        <v>348352</v>
      </c>
      <c r="E224" s="10">
        <v>350374</v>
      </c>
      <c r="F224" s="10">
        <v>351715</v>
      </c>
      <c r="G224" s="10">
        <v>353327</v>
      </c>
      <c r="H224" s="10">
        <v>356229</v>
      </c>
      <c r="I224" s="10">
        <v>362660</v>
      </c>
      <c r="J224" s="10">
        <v>365605</v>
      </c>
      <c r="K224" s="10">
        <v>365596</v>
      </c>
      <c r="L224" s="10">
        <v>366401</v>
      </c>
      <c r="M224" s="10">
        <v>375437</v>
      </c>
      <c r="N224" s="10">
        <v>377230</v>
      </c>
      <c r="O224" s="10">
        <v>377907</v>
      </c>
      <c r="P224" s="10">
        <v>378485</v>
      </c>
      <c r="Q224" s="10">
        <v>379191</v>
      </c>
      <c r="R224" s="10">
        <v>380447</v>
      </c>
      <c r="S224" s="10">
        <v>382383</v>
      </c>
      <c r="T224" s="10">
        <v>384003</v>
      </c>
      <c r="U224" s="10">
        <v>384119</v>
      </c>
      <c r="V224" s="10">
        <v>385249</v>
      </c>
      <c r="W224" s="10">
        <v>385406</v>
      </c>
      <c r="X224" s="10">
        <v>384798</v>
      </c>
      <c r="Y224" s="10">
        <v>385722</v>
      </c>
      <c r="Z224" s="10">
        <v>386409</v>
      </c>
      <c r="AA224" s="10">
        <v>387933</v>
      </c>
      <c r="AB224" s="10">
        <v>388747</v>
      </c>
      <c r="AC224" s="8">
        <f t="shared" si="18"/>
        <v>0.12030190027723184</v>
      </c>
      <c r="AD224" s="8">
        <f t="shared" si="19"/>
        <v>4.5542674078653533E-3</v>
      </c>
      <c r="AE224" s="8">
        <f t="shared" si="20"/>
        <v>2.1605174846208719E-3</v>
      </c>
      <c r="AF224" s="8">
        <f t="shared" si="21"/>
        <v>1.727775351199945E-3</v>
      </c>
      <c r="AG224" s="8">
        <f t="shared" si="22"/>
        <v>2.60734111185279E-3</v>
      </c>
      <c r="AH224" s="8">
        <f t="shared" si="23"/>
        <v>2.0983004797220138E-3</v>
      </c>
    </row>
    <row r="225" spans="1:34" ht="15" customHeight="1" x14ac:dyDescent="0.25">
      <c r="A225" s="5">
        <v>225</v>
      </c>
      <c r="B225" s="9" t="s">
        <v>342</v>
      </c>
      <c r="C225" s="10">
        <v>107694</v>
      </c>
      <c r="D225" s="10">
        <v>108109</v>
      </c>
      <c r="E225" s="10">
        <v>108491</v>
      </c>
      <c r="F225" s="10">
        <v>108621</v>
      </c>
      <c r="G225" s="10">
        <v>108953</v>
      </c>
      <c r="H225" s="10">
        <v>110324</v>
      </c>
      <c r="I225" s="10">
        <v>110653</v>
      </c>
      <c r="J225" s="10">
        <v>111642</v>
      </c>
      <c r="K225" s="10">
        <v>112408</v>
      </c>
      <c r="L225" s="10">
        <v>113433</v>
      </c>
      <c r="M225" s="10">
        <v>149884</v>
      </c>
      <c r="N225" s="10">
        <v>151530</v>
      </c>
      <c r="O225" s="10">
        <v>151883</v>
      </c>
      <c r="P225" s="10">
        <v>152763</v>
      </c>
      <c r="Q225" s="10">
        <v>152377</v>
      </c>
      <c r="R225" s="10">
        <v>148956</v>
      </c>
      <c r="S225" s="10">
        <v>149895</v>
      </c>
      <c r="T225" s="10">
        <v>151502</v>
      </c>
      <c r="U225" s="10">
        <v>154442</v>
      </c>
      <c r="V225" s="10">
        <v>155160</v>
      </c>
      <c r="W225" s="10">
        <v>125713</v>
      </c>
      <c r="X225" s="10">
        <v>126898</v>
      </c>
      <c r="Y225" s="10">
        <v>126927</v>
      </c>
      <c r="Z225" s="10">
        <v>127637</v>
      </c>
      <c r="AA225" s="10">
        <v>127800</v>
      </c>
      <c r="AB225" s="10">
        <v>128666</v>
      </c>
      <c r="AC225" s="8">
        <f t="shared" si="18"/>
        <v>0.1947369398480881</v>
      </c>
      <c r="AD225" s="8">
        <f t="shared" si="19"/>
        <v>7.1424274116285158E-3</v>
      </c>
      <c r="AE225" s="8">
        <f t="shared" si="20"/>
        <v>-1.4536417197686502E-2</v>
      </c>
      <c r="AF225" s="8">
        <f t="shared" si="21"/>
        <v>4.6544722299461938E-3</v>
      </c>
      <c r="AG225" s="8">
        <f t="shared" si="22"/>
        <v>4.5462300192340432E-3</v>
      </c>
      <c r="AH225" s="8">
        <f t="shared" si="23"/>
        <v>6.7762128325508609E-3</v>
      </c>
    </row>
    <row r="226" spans="1:34" ht="15" customHeight="1" x14ac:dyDescent="0.25">
      <c r="A226" s="5">
        <v>226</v>
      </c>
      <c r="B226" s="9" t="s">
        <v>209</v>
      </c>
      <c r="C226" s="10">
        <v>1936108</v>
      </c>
      <c r="D226" s="10">
        <v>1975589</v>
      </c>
      <c r="E226" s="10">
        <v>2010666</v>
      </c>
      <c r="F226" s="10">
        <v>2034000</v>
      </c>
      <c r="G226" s="10">
        <v>2052776</v>
      </c>
      <c r="H226" s="10">
        <v>2084053</v>
      </c>
      <c r="I226" s="10">
        <v>2123960</v>
      </c>
      <c r="J226" s="10">
        <v>2163577</v>
      </c>
      <c r="K226" s="10">
        <v>2203745</v>
      </c>
      <c r="L226" s="10">
        <v>2241841</v>
      </c>
      <c r="M226" s="10">
        <v>2232415</v>
      </c>
      <c r="N226" s="10">
        <v>2263991</v>
      </c>
      <c r="O226" s="10">
        <v>2290514</v>
      </c>
      <c r="P226" s="10">
        <v>2313984</v>
      </c>
      <c r="Q226" s="10">
        <v>2347823</v>
      </c>
      <c r="R226" s="10">
        <v>2386403</v>
      </c>
      <c r="S226" s="10">
        <v>2432261</v>
      </c>
      <c r="T226" s="10">
        <v>2461472</v>
      </c>
      <c r="U226" s="10">
        <v>2480046</v>
      </c>
      <c r="V226" s="10">
        <v>2497856</v>
      </c>
      <c r="W226" s="10">
        <v>2517518</v>
      </c>
      <c r="X226" s="10">
        <v>2517451</v>
      </c>
      <c r="Y226" s="10">
        <v>2509813</v>
      </c>
      <c r="Z226" s="10">
        <v>2519045</v>
      </c>
      <c r="AA226" s="10">
        <v>2531245</v>
      </c>
      <c r="AB226" s="10">
        <v>2542282</v>
      </c>
      <c r="AC226" s="8">
        <f t="shared" si="18"/>
        <v>0.31308893925338876</v>
      </c>
      <c r="AD226" s="8">
        <f t="shared" si="19"/>
        <v>1.0954863072766052E-2</v>
      </c>
      <c r="AE226" s="8">
        <f t="shared" si="20"/>
        <v>6.347550003143354E-3</v>
      </c>
      <c r="AF226" s="8">
        <f t="shared" si="21"/>
        <v>1.9596390577554246E-3</v>
      </c>
      <c r="AG226" s="8">
        <f t="shared" si="22"/>
        <v>4.293810269517806E-3</v>
      </c>
      <c r="AH226" s="8">
        <f t="shared" si="23"/>
        <v>4.3603049092442656E-3</v>
      </c>
    </row>
    <row r="227" spans="1:34" ht="15" customHeight="1" x14ac:dyDescent="0.25">
      <c r="A227" s="5">
        <v>227</v>
      </c>
      <c r="B227" s="9" t="s">
        <v>219</v>
      </c>
      <c r="C227" s="10">
        <v>152499</v>
      </c>
      <c r="D227" s="10">
        <v>153151</v>
      </c>
      <c r="E227" s="10">
        <v>153509</v>
      </c>
      <c r="F227" s="10">
        <v>153952</v>
      </c>
      <c r="G227" s="10">
        <v>155320</v>
      </c>
      <c r="H227" s="10">
        <v>156315</v>
      </c>
      <c r="I227" s="10">
        <v>158042</v>
      </c>
      <c r="J227" s="10">
        <v>159449</v>
      </c>
      <c r="K227" s="10">
        <v>160186</v>
      </c>
      <c r="L227" s="10">
        <v>160155</v>
      </c>
      <c r="M227" s="10">
        <v>160275</v>
      </c>
      <c r="N227" s="10">
        <v>159967</v>
      </c>
      <c r="O227" s="10">
        <v>160236</v>
      </c>
      <c r="P227" s="10">
        <v>160580</v>
      </c>
      <c r="Q227" s="10">
        <v>161231</v>
      </c>
      <c r="R227" s="10">
        <v>161382</v>
      </c>
      <c r="S227" s="10">
        <v>161705</v>
      </c>
      <c r="T227" s="10">
        <v>162675</v>
      </c>
      <c r="U227" s="10">
        <v>163268</v>
      </c>
      <c r="V227" s="10">
        <v>163626</v>
      </c>
      <c r="W227" s="10">
        <v>163763</v>
      </c>
      <c r="X227" s="10">
        <v>164150</v>
      </c>
      <c r="Y227" s="10">
        <v>163954</v>
      </c>
      <c r="Z227" s="10">
        <v>164619</v>
      </c>
      <c r="AA227" s="10">
        <v>165665</v>
      </c>
      <c r="AB227" s="10">
        <v>166472</v>
      </c>
      <c r="AC227" s="8">
        <f t="shared" si="18"/>
        <v>9.1626830339871082E-2</v>
      </c>
      <c r="AD227" s="8">
        <f t="shared" si="19"/>
        <v>3.512919427365313E-3</v>
      </c>
      <c r="AE227" s="8">
        <f t="shared" si="20"/>
        <v>3.1101165737608127E-3</v>
      </c>
      <c r="AF227" s="8">
        <f t="shared" si="21"/>
        <v>3.2867628854669206E-3</v>
      </c>
      <c r="AG227" s="8">
        <f t="shared" si="22"/>
        <v>5.0933359710672033E-3</v>
      </c>
      <c r="AH227" s="8">
        <f t="shared" si="23"/>
        <v>4.8712763709896478E-3</v>
      </c>
    </row>
    <row r="228" spans="1:34" ht="15" customHeight="1" x14ac:dyDescent="0.25">
      <c r="A228" s="5">
        <v>228</v>
      </c>
      <c r="B228" s="9" t="s">
        <v>262</v>
      </c>
      <c r="C228" s="10">
        <v>695971</v>
      </c>
      <c r="D228" s="10">
        <v>698288</v>
      </c>
      <c r="E228" s="10">
        <v>699606</v>
      </c>
      <c r="F228" s="10">
        <v>700286</v>
      </c>
      <c r="G228" s="10">
        <v>700587</v>
      </c>
      <c r="H228" s="10">
        <v>700649</v>
      </c>
      <c r="I228" s="10">
        <v>700013</v>
      </c>
      <c r="J228" s="10">
        <v>700559</v>
      </c>
      <c r="K228" s="10">
        <v>699954</v>
      </c>
      <c r="L228" s="10">
        <v>699935</v>
      </c>
      <c r="M228" s="10">
        <v>703057</v>
      </c>
      <c r="N228" s="10">
        <v>703260</v>
      </c>
      <c r="O228" s="10">
        <v>702223</v>
      </c>
      <c r="P228" s="10">
        <v>703776</v>
      </c>
      <c r="Q228" s="10">
        <v>705090</v>
      </c>
      <c r="R228" s="10">
        <v>704604</v>
      </c>
      <c r="S228" s="10">
        <v>703787</v>
      </c>
      <c r="T228" s="10">
        <v>704133</v>
      </c>
      <c r="U228" s="10">
        <v>703815</v>
      </c>
      <c r="V228" s="10">
        <v>703235</v>
      </c>
      <c r="W228" s="10">
        <v>701686</v>
      </c>
      <c r="X228" s="10">
        <v>696259</v>
      </c>
      <c r="Y228" s="10">
        <v>697697</v>
      </c>
      <c r="Z228" s="10">
        <v>698608</v>
      </c>
      <c r="AA228" s="10">
        <v>700152</v>
      </c>
      <c r="AB228" s="10">
        <v>701780</v>
      </c>
      <c r="AC228" s="8">
        <f t="shared" si="18"/>
        <v>8.3466121433220641E-3</v>
      </c>
      <c r="AD228" s="8">
        <f t="shared" si="19"/>
        <v>3.3253414905565215E-4</v>
      </c>
      <c r="AE228" s="8">
        <f t="shared" si="20"/>
        <v>-4.0151719793191099E-4</v>
      </c>
      <c r="AF228" s="8">
        <f t="shared" si="21"/>
        <v>2.6791175367302245E-5</v>
      </c>
      <c r="AG228" s="8">
        <f t="shared" si="22"/>
        <v>1.9469106080838294E-3</v>
      </c>
      <c r="AH228" s="8">
        <f t="shared" si="23"/>
        <v>2.3252093831053829E-3</v>
      </c>
    </row>
    <row r="229" spans="1:34" ht="15" customHeight="1" x14ac:dyDescent="0.25">
      <c r="A229" s="5">
        <v>229</v>
      </c>
      <c r="B229" s="9" t="s">
        <v>233</v>
      </c>
      <c r="C229" s="10">
        <v>118733</v>
      </c>
      <c r="D229" s="10">
        <v>120005</v>
      </c>
      <c r="E229" s="10">
        <v>119400</v>
      </c>
      <c r="F229" s="10">
        <v>119020</v>
      </c>
      <c r="G229" s="10">
        <v>117797</v>
      </c>
      <c r="H229" s="10">
        <v>116737</v>
      </c>
      <c r="I229" s="10">
        <v>115619</v>
      </c>
      <c r="J229" s="10">
        <v>115293</v>
      </c>
      <c r="K229" s="10">
        <v>114897</v>
      </c>
      <c r="L229" s="10">
        <v>115192</v>
      </c>
      <c r="M229" s="10">
        <v>117628</v>
      </c>
      <c r="N229" s="10">
        <v>117702</v>
      </c>
      <c r="O229" s="10">
        <v>116671</v>
      </c>
      <c r="P229" s="10">
        <v>116315</v>
      </c>
      <c r="Q229" s="10">
        <v>115807</v>
      </c>
      <c r="R229" s="10">
        <v>114923</v>
      </c>
      <c r="S229" s="10">
        <v>114635</v>
      </c>
      <c r="T229" s="10">
        <v>114038</v>
      </c>
      <c r="U229" s="10">
        <v>112718</v>
      </c>
      <c r="V229" s="10">
        <v>112200</v>
      </c>
      <c r="W229" s="10">
        <v>111764</v>
      </c>
      <c r="X229" s="10">
        <v>112021</v>
      </c>
      <c r="Y229" s="10">
        <v>112091</v>
      </c>
      <c r="Z229" s="10">
        <v>112341</v>
      </c>
      <c r="AA229" s="10">
        <v>112752</v>
      </c>
      <c r="AB229" s="10">
        <v>113106</v>
      </c>
      <c r="AC229" s="8">
        <f t="shared" si="18"/>
        <v>-4.739204770367126E-2</v>
      </c>
      <c r="AD229" s="8">
        <f t="shared" si="19"/>
        <v>-1.9401891014354522E-3</v>
      </c>
      <c r="AE229" s="8">
        <f t="shared" si="20"/>
        <v>-1.5924214267790671E-3</v>
      </c>
      <c r="AF229" s="8">
        <f t="shared" si="21"/>
        <v>2.3900369604137328E-3</v>
      </c>
      <c r="AG229" s="8">
        <f t="shared" si="22"/>
        <v>3.0093158329673741E-3</v>
      </c>
      <c r="AH229" s="8">
        <f t="shared" si="23"/>
        <v>3.1396338867603233E-3</v>
      </c>
    </row>
    <row r="230" spans="1:34" ht="15" customHeight="1" x14ac:dyDescent="0.25">
      <c r="A230" s="5">
        <v>230</v>
      </c>
      <c r="B230" s="6" t="s">
        <v>243</v>
      </c>
      <c r="C230" s="7">
        <v>384688</v>
      </c>
      <c r="D230" s="7">
        <v>381705</v>
      </c>
      <c r="E230" s="7">
        <v>381019</v>
      </c>
      <c r="F230" s="7">
        <v>380030</v>
      </c>
      <c r="G230" s="7">
        <v>380324</v>
      </c>
      <c r="H230" s="7">
        <v>380272</v>
      </c>
      <c r="I230" s="7">
        <v>373058</v>
      </c>
      <c r="J230" s="7">
        <v>375725</v>
      </c>
      <c r="K230" s="7">
        <v>377477</v>
      </c>
      <c r="L230" s="7">
        <v>378477</v>
      </c>
      <c r="M230" s="7">
        <v>389402</v>
      </c>
      <c r="N230" s="7">
        <v>391649</v>
      </c>
      <c r="O230" s="7">
        <v>390962</v>
      </c>
      <c r="P230" s="7">
        <v>393140</v>
      </c>
      <c r="Q230" s="7">
        <v>394180</v>
      </c>
      <c r="R230" s="7">
        <v>397955</v>
      </c>
      <c r="S230" s="7">
        <v>400286</v>
      </c>
      <c r="T230" s="7">
        <v>402347</v>
      </c>
      <c r="U230" s="7">
        <v>397825</v>
      </c>
      <c r="V230" s="7">
        <v>397565</v>
      </c>
      <c r="W230" s="7">
        <v>397257</v>
      </c>
      <c r="X230" s="7">
        <v>395642</v>
      </c>
      <c r="Y230" s="7">
        <v>395246</v>
      </c>
      <c r="Z230" s="7">
        <v>397475</v>
      </c>
      <c r="AA230" s="7">
        <v>399102</v>
      </c>
      <c r="AB230" s="7">
        <v>399310</v>
      </c>
      <c r="AC230" s="8">
        <f t="shared" si="18"/>
        <v>3.8010023707524022E-2</v>
      </c>
      <c r="AD230" s="8">
        <f t="shared" si="19"/>
        <v>1.4933315686884718E-3</v>
      </c>
      <c r="AE230" s="8">
        <f t="shared" si="20"/>
        <v>3.3997017845077693E-4</v>
      </c>
      <c r="AF230" s="8">
        <f t="shared" si="21"/>
        <v>1.0314578221775061E-3</v>
      </c>
      <c r="AG230" s="8">
        <f t="shared" si="22"/>
        <v>3.4157208983276455E-3</v>
      </c>
      <c r="AH230" s="8">
        <f t="shared" si="23"/>
        <v>5.2117002670996383E-4</v>
      </c>
    </row>
    <row r="231" spans="1:34" ht="15" customHeight="1" x14ac:dyDescent="0.25">
      <c r="A231" s="5">
        <v>231</v>
      </c>
      <c r="B231" s="6" t="s">
        <v>214</v>
      </c>
      <c r="C231" s="7">
        <v>109039</v>
      </c>
      <c r="D231" s="7">
        <v>109643</v>
      </c>
      <c r="E231" s="7">
        <v>110253</v>
      </c>
      <c r="F231" s="7">
        <v>112656</v>
      </c>
      <c r="G231" s="7">
        <v>112990</v>
      </c>
      <c r="H231" s="7">
        <v>114606</v>
      </c>
      <c r="I231" s="7">
        <v>117083</v>
      </c>
      <c r="J231" s="7">
        <v>118416</v>
      </c>
      <c r="K231" s="7">
        <v>122049</v>
      </c>
      <c r="L231" s="7">
        <v>123086</v>
      </c>
      <c r="M231" s="7">
        <v>128630</v>
      </c>
      <c r="N231" s="7">
        <v>131303</v>
      </c>
      <c r="O231" s="7">
        <v>138753</v>
      </c>
      <c r="P231" s="7">
        <v>137771</v>
      </c>
      <c r="Q231" s="7">
        <v>137595</v>
      </c>
      <c r="R231" s="7">
        <v>139373</v>
      </c>
      <c r="S231" s="7">
        <v>136983</v>
      </c>
      <c r="T231" s="7">
        <v>134973</v>
      </c>
      <c r="U231" s="7">
        <v>135447</v>
      </c>
      <c r="V231" s="7">
        <v>133011</v>
      </c>
      <c r="W231" s="7">
        <v>134201</v>
      </c>
      <c r="X231" s="7">
        <v>133946</v>
      </c>
      <c r="Y231" s="7">
        <v>133468</v>
      </c>
      <c r="Z231" s="7">
        <v>133251</v>
      </c>
      <c r="AA231" s="7">
        <v>134395</v>
      </c>
      <c r="AB231" s="7">
        <v>136122</v>
      </c>
      <c r="AC231" s="8">
        <f t="shared" si="18"/>
        <v>0.24837902035051679</v>
      </c>
      <c r="AD231" s="8">
        <f t="shared" si="19"/>
        <v>8.9133262541585268E-3</v>
      </c>
      <c r="AE231" s="8">
        <f t="shared" si="20"/>
        <v>-2.3574418483296444E-3</v>
      </c>
      <c r="AF231" s="8">
        <f t="shared" si="21"/>
        <v>2.8466172158605474E-3</v>
      </c>
      <c r="AG231" s="8">
        <f t="shared" si="22"/>
        <v>6.584849988582997E-3</v>
      </c>
      <c r="AH231" s="8">
        <f t="shared" si="23"/>
        <v>1.2850180438260353E-2</v>
      </c>
    </row>
    <row r="232" spans="1:34" ht="15" customHeight="1" x14ac:dyDescent="0.25">
      <c r="A232" s="5">
        <v>232</v>
      </c>
      <c r="B232" s="9" t="s">
        <v>257</v>
      </c>
      <c r="C232" s="10">
        <v>2824987</v>
      </c>
      <c r="D232" s="10">
        <v>2867094</v>
      </c>
      <c r="E232" s="10">
        <v>2901235</v>
      </c>
      <c r="F232" s="10">
        <v>2926814</v>
      </c>
      <c r="G232" s="10">
        <v>2935672</v>
      </c>
      <c r="H232" s="10">
        <v>2941770</v>
      </c>
      <c r="I232" s="10">
        <v>2947222</v>
      </c>
      <c r="J232" s="10">
        <v>2975656</v>
      </c>
      <c r="K232" s="10">
        <v>3019274</v>
      </c>
      <c r="L232" s="10">
        <v>3053793</v>
      </c>
      <c r="M232" s="10">
        <v>3102369</v>
      </c>
      <c r="N232" s="10">
        <v>3132770</v>
      </c>
      <c r="O232" s="10">
        <v>3167098</v>
      </c>
      <c r="P232" s="10">
        <v>3199163</v>
      </c>
      <c r="Q232" s="10">
        <v>3234108</v>
      </c>
      <c r="R232" s="10">
        <v>3262051</v>
      </c>
      <c r="S232" s="10">
        <v>3283104</v>
      </c>
      <c r="T232" s="10">
        <v>3293086</v>
      </c>
      <c r="U232" s="10">
        <v>3302976</v>
      </c>
      <c r="V232" s="10">
        <v>3297378</v>
      </c>
      <c r="W232" s="10">
        <v>3301110</v>
      </c>
      <c r="X232" s="10">
        <v>3272601</v>
      </c>
      <c r="Y232" s="10">
        <v>3279089</v>
      </c>
      <c r="Z232" s="10">
        <v>3279736</v>
      </c>
      <c r="AA232" s="10">
        <v>3287542</v>
      </c>
      <c r="AB232" s="10">
        <v>3282248</v>
      </c>
      <c r="AC232" s="8">
        <f t="shared" si="18"/>
        <v>0.16186304574144944</v>
      </c>
      <c r="AD232" s="8">
        <f t="shared" si="19"/>
        <v>6.019033649242278E-3</v>
      </c>
      <c r="AE232" s="8">
        <f t="shared" si="20"/>
        <v>6.1743201644159917E-4</v>
      </c>
      <c r="AF232" s="8">
        <f t="shared" si="21"/>
        <v>-1.1453879533924738E-3</v>
      </c>
      <c r="AG232" s="8">
        <f t="shared" si="22"/>
        <v>3.2102270948430878E-4</v>
      </c>
      <c r="AH232" s="8">
        <f t="shared" si="23"/>
        <v>-1.6103216323928333E-3</v>
      </c>
    </row>
    <row r="233" spans="1:34" ht="15" customHeight="1" x14ac:dyDescent="0.25">
      <c r="A233" s="5">
        <v>233</v>
      </c>
      <c r="B233" s="9" t="s">
        <v>226</v>
      </c>
      <c r="C233" s="10">
        <v>449702</v>
      </c>
      <c r="D233" s="10">
        <v>463783</v>
      </c>
      <c r="E233" s="10">
        <v>477197</v>
      </c>
      <c r="F233" s="10">
        <v>486512</v>
      </c>
      <c r="G233" s="10">
        <v>491558</v>
      </c>
      <c r="H233" s="10">
        <v>498592</v>
      </c>
      <c r="I233" s="10">
        <v>502989</v>
      </c>
      <c r="J233" s="10">
        <v>506411</v>
      </c>
      <c r="K233" s="10">
        <v>507450</v>
      </c>
      <c r="L233" s="10">
        <v>510385</v>
      </c>
      <c r="M233" s="10">
        <v>515199</v>
      </c>
      <c r="N233" s="10">
        <v>517825</v>
      </c>
      <c r="O233" s="10">
        <v>520895</v>
      </c>
      <c r="P233" s="10">
        <v>524121</v>
      </c>
      <c r="Q233" s="10">
        <v>528870</v>
      </c>
      <c r="R233" s="10">
        <v>534258</v>
      </c>
      <c r="S233" s="10">
        <v>540539</v>
      </c>
      <c r="T233" s="10">
        <v>546295</v>
      </c>
      <c r="U233" s="10">
        <v>549905</v>
      </c>
      <c r="V233" s="10">
        <v>552059</v>
      </c>
      <c r="W233" s="10">
        <v>553702</v>
      </c>
      <c r="X233" s="10">
        <v>553047</v>
      </c>
      <c r="Y233" s="10">
        <v>552453</v>
      </c>
      <c r="Z233" s="10">
        <v>554459</v>
      </c>
      <c r="AA233" s="10">
        <v>557372</v>
      </c>
      <c r="AB233" s="10">
        <v>557719</v>
      </c>
      <c r="AC233" s="8">
        <f t="shared" si="18"/>
        <v>0.24019684146390277</v>
      </c>
      <c r="AD233" s="8">
        <f t="shared" si="19"/>
        <v>8.6479840204847225E-3</v>
      </c>
      <c r="AE233" s="8">
        <f t="shared" si="20"/>
        <v>4.3068863870994178E-3</v>
      </c>
      <c r="AF233" s="8">
        <f t="shared" si="21"/>
        <v>1.4467686462431573E-3</v>
      </c>
      <c r="AG233" s="8">
        <f t="shared" si="22"/>
        <v>3.1673018044320322E-3</v>
      </c>
      <c r="AH233" s="8">
        <f t="shared" si="23"/>
        <v>6.2256446323101988E-4</v>
      </c>
    </row>
    <row r="234" spans="1:34" ht="15" customHeight="1" x14ac:dyDescent="0.25">
      <c r="A234" s="5">
        <v>234</v>
      </c>
      <c r="B234" s="6" t="s">
        <v>213</v>
      </c>
      <c r="C234" s="7">
        <v>731712</v>
      </c>
      <c r="D234" s="7">
        <v>739531</v>
      </c>
      <c r="E234" s="7">
        <v>753670</v>
      </c>
      <c r="F234" s="7">
        <v>766154</v>
      </c>
      <c r="G234" s="7">
        <v>780865</v>
      </c>
      <c r="H234" s="7">
        <v>798722</v>
      </c>
      <c r="I234" s="7">
        <v>817973</v>
      </c>
      <c r="J234" s="7">
        <v>834685</v>
      </c>
      <c r="K234" s="7">
        <v>846582</v>
      </c>
      <c r="L234" s="7">
        <v>857903</v>
      </c>
      <c r="M234" s="7">
        <v>889419</v>
      </c>
      <c r="N234" s="7">
        <v>897311</v>
      </c>
      <c r="O234" s="7">
        <v>900628</v>
      </c>
      <c r="P234" s="7">
        <v>903030</v>
      </c>
      <c r="Q234" s="7">
        <v>901988</v>
      </c>
      <c r="R234" s="7">
        <v>902869</v>
      </c>
      <c r="S234" s="7">
        <v>905506</v>
      </c>
      <c r="T234" s="7">
        <v>907878</v>
      </c>
      <c r="U234" s="7">
        <v>909905</v>
      </c>
      <c r="V234" s="7">
        <v>912852</v>
      </c>
      <c r="W234" s="7">
        <v>917692</v>
      </c>
      <c r="X234" s="7">
        <v>919732</v>
      </c>
      <c r="Y234" s="7">
        <v>919656</v>
      </c>
      <c r="Z234" s="7">
        <v>922544</v>
      </c>
      <c r="AA234" s="7">
        <v>924628</v>
      </c>
      <c r="AB234" s="7">
        <v>925279</v>
      </c>
      <c r="AC234" s="8">
        <f t="shared" si="18"/>
        <v>0.26453987361147557</v>
      </c>
      <c r="AD234" s="8">
        <f t="shared" si="19"/>
        <v>9.4325414258755735E-3</v>
      </c>
      <c r="AE234" s="8">
        <f t="shared" si="20"/>
        <v>2.4547923554147921E-3</v>
      </c>
      <c r="AF234" s="8">
        <f t="shared" si="21"/>
        <v>1.6480548149344632E-3</v>
      </c>
      <c r="AG234" s="8">
        <f t="shared" si="22"/>
        <v>2.0339411841250321E-3</v>
      </c>
      <c r="AH234" s="8">
        <f t="shared" si="23"/>
        <v>7.040669328638112E-4</v>
      </c>
    </row>
    <row r="235" spans="1:34" ht="15" customHeight="1" x14ac:dyDescent="0.25">
      <c r="A235" s="5">
        <v>235</v>
      </c>
      <c r="B235" s="6" t="s">
        <v>278</v>
      </c>
      <c r="C235" s="7">
        <v>105812</v>
      </c>
      <c r="D235" s="7">
        <v>105554</v>
      </c>
      <c r="E235" s="7">
        <v>105781</v>
      </c>
      <c r="F235" s="7">
        <v>106395</v>
      </c>
      <c r="G235" s="7">
        <v>106512</v>
      </c>
      <c r="H235" s="7">
        <v>106662</v>
      </c>
      <c r="I235" s="7">
        <v>107669</v>
      </c>
      <c r="J235" s="7">
        <v>108245</v>
      </c>
      <c r="K235" s="7">
        <v>109152</v>
      </c>
      <c r="L235" s="7">
        <v>110119</v>
      </c>
      <c r="M235" s="7">
        <v>113429</v>
      </c>
      <c r="N235" s="7">
        <v>114544</v>
      </c>
      <c r="O235" s="7">
        <v>116117</v>
      </c>
      <c r="P235" s="7">
        <v>117587</v>
      </c>
      <c r="Q235" s="7">
        <v>119330</v>
      </c>
      <c r="R235" s="7">
        <v>120508</v>
      </c>
      <c r="S235" s="7">
        <v>120713</v>
      </c>
      <c r="T235" s="7">
        <v>120621</v>
      </c>
      <c r="U235" s="7">
        <v>121224</v>
      </c>
      <c r="V235" s="7">
        <v>122377</v>
      </c>
      <c r="W235" s="7">
        <v>121691</v>
      </c>
      <c r="X235" s="7">
        <v>120810</v>
      </c>
      <c r="Y235" s="7">
        <v>120517</v>
      </c>
      <c r="Z235" s="7">
        <v>120879</v>
      </c>
      <c r="AA235" s="7">
        <v>121716</v>
      </c>
      <c r="AB235" s="7">
        <v>122065</v>
      </c>
      <c r="AC235" s="8">
        <f t="shared" si="18"/>
        <v>0.15360261596038258</v>
      </c>
      <c r="AD235" s="8">
        <f t="shared" si="19"/>
        <v>5.7319553575017057E-3</v>
      </c>
      <c r="AE235" s="8">
        <f t="shared" si="20"/>
        <v>1.2845792629894159E-3</v>
      </c>
      <c r="AF235" s="8">
        <f t="shared" si="21"/>
        <v>6.1391733433779905E-4</v>
      </c>
      <c r="AG235" s="8">
        <f t="shared" si="22"/>
        <v>4.2633516420476081E-3</v>
      </c>
      <c r="AH235" s="8">
        <f t="shared" si="23"/>
        <v>2.8673305070820599E-3</v>
      </c>
    </row>
    <row r="236" spans="1:34" ht="15" customHeight="1" x14ac:dyDescent="0.25">
      <c r="A236" s="5">
        <v>236</v>
      </c>
      <c r="B236" s="9" t="s">
        <v>252</v>
      </c>
      <c r="C236" s="10">
        <v>4457471</v>
      </c>
      <c r="D236" s="10">
        <v>4479232</v>
      </c>
      <c r="E236" s="10">
        <v>4486067</v>
      </c>
      <c r="F236" s="10">
        <v>4492756</v>
      </c>
      <c r="G236" s="10">
        <v>4498311</v>
      </c>
      <c r="H236" s="10">
        <v>4494398</v>
      </c>
      <c r="I236" s="10">
        <v>4484542</v>
      </c>
      <c r="J236" s="10">
        <v>4456582</v>
      </c>
      <c r="K236" s="10">
        <v>4423781</v>
      </c>
      <c r="L236" s="10">
        <v>4403437</v>
      </c>
      <c r="M236" s="10">
        <v>4293314</v>
      </c>
      <c r="N236" s="10">
        <v>4301802</v>
      </c>
      <c r="O236" s="10">
        <v>4319292</v>
      </c>
      <c r="P236" s="10">
        <v>4332304</v>
      </c>
      <c r="Q236" s="10">
        <v>4346166</v>
      </c>
      <c r="R236" s="10">
        <v>4352979</v>
      </c>
      <c r="S236" s="10">
        <v>4368028</v>
      </c>
      <c r="T236" s="10">
        <v>4381658</v>
      </c>
      <c r="U236" s="10">
        <v>4391185</v>
      </c>
      <c r="V236" s="10">
        <v>4394892</v>
      </c>
      <c r="W236" s="10">
        <v>4385353</v>
      </c>
      <c r="X236" s="10">
        <v>4370695</v>
      </c>
      <c r="Y236" s="10">
        <v>4354135</v>
      </c>
      <c r="Z236" s="10">
        <v>4356818</v>
      </c>
      <c r="AA236" s="10">
        <v>4377045</v>
      </c>
      <c r="AB236" s="10">
        <v>4390913</v>
      </c>
      <c r="AC236" s="8">
        <f t="shared" si="18"/>
        <v>-1.4931785310549412E-2</v>
      </c>
      <c r="AD236" s="8">
        <f t="shared" si="19"/>
        <v>-6.0159443810303692E-4</v>
      </c>
      <c r="AE236" s="8">
        <f t="shared" si="20"/>
        <v>8.680505209184286E-4</v>
      </c>
      <c r="AF236" s="8">
        <f t="shared" si="21"/>
        <v>2.53442878116239E-4</v>
      </c>
      <c r="AG236" s="8">
        <f t="shared" si="22"/>
        <v>2.8076707539652634E-3</v>
      </c>
      <c r="AH236" s="8">
        <f t="shared" si="23"/>
        <v>3.1683475952383401E-3</v>
      </c>
    </row>
    <row r="237" spans="1:34" ht="15" customHeight="1" x14ac:dyDescent="0.25">
      <c r="A237" s="5">
        <v>237</v>
      </c>
      <c r="B237" s="9" t="s">
        <v>224</v>
      </c>
      <c r="C237" s="10">
        <v>222696</v>
      </c>
      <c r="D237" s="10">
        <v>222806</v>
      </c>
      <c r="E237" s="10">
        <v>223394</v>
      </c>
      <c r="F237" s="10">
        <v>224950</v>
      </c>
      <c r="G237" s="10">
        <v>227013</v>
      </c>
      <c r="H237" s="10">
        <v>228163</v>
      </c>
      <c r="I237" s="10">
        <v>230171</v>
      </c>
      <c r="J237" s="10">
        <v>232288</v>
      </c>
      <c r="K237" s="10">
        <v>234881</v>
      </c>
      <c r="L237" s="10">
        <v>239054</v>
      </c>
      <c r="M237" s="10">
        <v>244369</v>
      </c>
      <c r="N237" s="10">
        <v>246499</v>
      </c>
      <c r="O237" s="10">
        <v>247146</v>
      </c>
      <c r="P237" s="10">
        <v>247957</v>
      </c>
      <c r="Q237" s="10">
        <v>248791</v>
      </c>
      <c r="R237" s="10">
        <v>250171</v>
      </c>
      <c r="S237" s="10">
        <v>252336</v>
      </c>
      <c r="T237" s="10">
        <v>253336</v>
      </c>
      <c r="U237" s="10">
        <v>254598</v>
      </c>
      <c r="V237" s="10">
        <v>255999</v>
      </c>
      <c r="W237" s="10">
        <v>256716</v>
      </c>
      <c r="X237" s="10">
        <v>256767</v>
      </c>
      <c r="Y237" s="10">
        <v>256550</v>
      </c>
      <c r="Z237" s="10">
        <v>257314</v>
      </c>
      <c r="AA237" s="10">
        <v>258971</v>
      </c>
      <c r="AB237" s="10">
        <v>259185</v>
      </c>
      <c r="AC237" s="8">
        <f t="shared" si="18"/>
        <v>0.16385116930703739</v>
      </c>
      <c r="AD237" s="8">
        <f t="shared" si="19"/>
        <v>6.0878351903670413E-3</v>
      </c>
      <c r="AE237" s="8">
        <f t="shared" si="20"/>
        <v>3.5460131204039236E-3</v>
      </c>
      <c r="AF237" s="8">
        <f t="shared" si="21"/>
        <v>1.9161688959665746E-3</v>
      </c>
      <c r="AG237" s="8">
        <f t="shared" si="22"/>
        <v>3.4119792765192614E-3</v>
      </c>
      <c r="AH237" s="8">
        <f t="shared" si="23"/>
        <v>8.2634735163396669E-4</v>
      </c>
    </row>
    <row r="238" spans="1:34" ht="15" customHeight="1" x14ac:dyDescent="0.25">
      <c r="A238" s="5">
        <v>238</v>
      </c>
      <c r="B238" s="6" t="s">
        <v>258</v>
      </c>
      <c r="C238" s="7">
        <v>1502305</v>
      </c>
      <c r="D238" s="7">
        <v>1511299</v>
      </c>
      <c r="E238" s="7">
        <v>1521102</v>
      </c>
      <c r="F238" s="7">
        <v>1528417</v>
      </c>
      <c r="G238" s="7">
        <v>1533932</v>
      </c>
      <c r="H238" s="7">
        <v>1536320</v>
      </c>
      <c r="I238" s="7">
        <v>1540301</v>
      </c>
      <c r="J238" s="7">
        <v>1544818</v>
      </c>
      <c r="K238" s="7">
        <v>1550451</v>
      </c>
      <c r="L238" s="7">
        <v>1559667</v>
      </c>
      <c r="M238" s="7">
        <v>1556615</v>
      </c>
      <c r="N238" s="7">
        <v>1560960</v>
      </c>
      <c r="O238" s="7">
        <v>1566609</v>
      </c>
      <c r="P238" s="7">
        <v>1570796</v>
      </c>
      <c r="Q238" s="7">
        <v>1573813</v>
      </c>
      <c r="R238" s="7">
        <v>1574944</v>
      </c>
      <c r="S238" s="7">
        <v>1574201</v>
      </c>
      <c r="T238" s="7">
        <v>1572750</v>
      </c>
      <c r="U238" s="7">
        <v>1572468</v>
      </c>
      <c r="V238" s="7">
        <v>1574020</v>
      </c>
      <c r="W238" s="7">
        <v>1574549</v>
      </c>
      <c r="X238" s="7">
        <v>1563919</v>
      </c>
      <c r="Y238" s="7">
        <v>1563459</v>
      </c>
      <c r="Z238" s="7">
        <v>1567195</v>
      </c>
      <c r="AA238" s="7">
        <v>1572498</v>
      </c>
      <c r="AB238" s="7">
        <v>1575010</v>
      </c>
      <c r="AC238" s="8">
        <f t="shared" si="18"/>
        <v>4.8395632045423534E-2</v>
      </c>
      <c r="AD238" s="8">
        <f t="shared" si="19"/>
        <v>1.8922290563276878E-3</v>
      </c>
      <c r="AE238" s="8">
        <f t="shared" si="20"/>
        <v>4.1905461665159294E-6</v>
      </c>
      <c r="AF238" s="8">
        <f t="shared" si="21"/>
        <v>5.8549593621393115E-5</v>
      </c>
      <c r="AG238" s="8">
        <f t="shared" si="22"/>
        <v>2.4566616966319454E-3</v>
      </c>
      <c r="AH238" s="8">
        <f t="shared" si="23"/>
        <v>1.5974583115527016E-3</v>
      </c>
    </row>
    <row r="239" spans="1:34" ht="15" customHeight="1" x14ac:dyDescent="0.25">
      <c r="A239" s="5">
        <v>239</v>
      </c>
      <c r="B239" s="9" t="s">
        <v>263</v>
      </c>
      <c r="C239" s="10">
        <v>111342</v>
      </c>
      <c r="D239" s="10">
        <v>111019</v>
      </c>
      <c r="E239" s="10">
        <v>110860</v>
      </c>
      <c r="F239" s="10">
        <v>111378</v>
      </c>
      <c r="G239" s="10">
        <v>111615</v>
      </c>
      <c r="H239" s="10">
        <v>112081</v>
      </c>
      <c r="I239" s="10">
        <v>112453</v>
      </c>
      <c r="J239" s="10">
        <v>112808</v>
      </c>
      <c r="K239" s="10">
        <v>113422</v>
      </c>
      <c r="L239" s="10">
        <v>114081</v>
      </c>
      <c r="M239" s="10">
        <v>118488</v>
      </c>
      <c r="N239" s="10">
        <v>118109</v>
      </c>
      <c r="O239" s="10">
        <v>117843</v>
      </c>
      <c r="P239" s="10">
        <v>117417</v>
      </c>
      <c r="Q239" s="10">
        <v>117154</v>
      </c>
      <c r="R239" s="10">
        <v>116986</v>
      </c>
      <c r="S239" s="10">
        <v>116746</v>
      </c>
      <c r="T239" s="10">
        <v>116730</v>
      </c>
      <c r="U239" s="10">
        <v>116556</v>
      </c>
      <c r="V239" s="10">
        <v>116601</v>
      </c>
      <c r="W239" s="10">
        <v>116238</v>
      </c>
      <c r="X239" s="10">
        <v>115640</v>
      </c>
      <c r="Y239" s="10">
        <v>115738</v>
      </c>
      <c r="Z239" s="10">
        <v>116341</v>
      </c>
      <c r="AA239" s="10">
        <v>116303</v>
      </c>
      <c r="AB239" s="10">
        <v>115834</v>
      </c>
      <c r="AC239" s="8">
        <f t="shared" si="18"/>
        <v>4.0344164825492627E-2</v>
      </c>
      <c r="AD239" s="8">
        <f t="shared" si="19"/>
        <v>1.5833155676214794E-3</v>
      </c>
      <c r="AE239" s="8">
        <f t="shared" si="20"/>
        <v>-9.8912427403385905E-4</v>
      </c>
      <c r="AF239" s="8">
        <f t="shared" si="21"/>
        <v>-6.960939375274533E-4</v>
      </c>
      <c r="AG239" s="8">
        <f t="shared" si="22"/>
        <v>2.7641013759782673E-4</v>
      </c>
      <c r="AH239" s="8">
        <f t="shared" si="23"/>
        <v>-4.0325700970740225E-3</v>
      </c>
    </row>
    <row r="240" spans="1:34" ht="15" customHeight="1" x14ac:dyDescent="0.25">
      <c r="A240" s="5">
        <v>240</v>
      </c>
      <c r="B240" s="6" t="s">
        <v>260</v>
      </c>
      <c r="C240" s="7">
        <v>193260</v>
      </c>
      <c r="D240" s="7">
        <v>193798</v>
      </c>
      <c r="E240" s="7">
        <v>194704</v>
      </c>
      <c r="F240" s="7">
        <v>195573</v>
      </c>
      <c r="G240" s="7">
        <v>196067</v>
      </c>
      <c r="H240" s="7">
        <v>196698</v>
      </c>
      <c r="I240" s="7">
        <v>198008</v>
      </c>
      <c r="J240" s="7">
        <v>199027</v>
      </c>
      <c r="K240" s="7">
        <v>200231</v>
      </c>
      <c r="L240" s="7">
        <v>200653</v>
      </c>
      <c r="M240" s="7">
        <v>205563</v>
      </c>
      <c r="N240" s="7">
        <v>205276</v>
      </c>
      <c r="O240" s="7">
        <v>205083</v>
      </c>
      <c r="P240" s="7">
        <v>204593</v>
      </c>
      <c r="Q240" s="7">
        <v>204608</v>
      </c>
      <c r="R240" s="7">
        <v>203986</v>
      </c>
      <c r="S240" s="7">
        <v>203194</v>
      </c>
      <c r="T240" s="7">
        <v>202307</v>
      </c>
      <c r="U240" s="7">
        <v>201418</v>
      </c>
      <c r="V240" s="7">
        <v>200670</v>
      </c>
      <c r="W240" s="7">
        <v>199679</v>
      </c>
      <c r="X240" s="7">
        <v>199224</v>
      </c>
      <c r="Y240" s="7">
        <v>199399</v>
      </c>
      <c r="Z240" s="7">
        <v>200022</v>
      </c>
      <c r="AA240" s="7">
        <v>201000</v>
      </c>
      <c r="AB240" s="7">
        <v>201392</v>
      </c>
      <c r="AC240" s="8">
        <f t="shared" si="18"/>
        <v>4.2078029597433508E-2</v>
      </c>
      <c r="AD240" s="8">
        <f t="shared" si="19"/>
        <v>1.6500328076389792E-3</v>
      </c>
      <c r="AE240" s="8">
        <f t="shared" si="20"/>
        <v>-1.2789920405215094E-3</v>
      </c>
      <c r="AF240" s="8">
        <f t="shared" si="21"/>
        <v>1.7098962870460976E-3</v>
      </c>
      <c r="AG240" s="8">
        <f t="shared" si="22"/>
        <v>3.3206395082223672E-3</v>
      </c>
      <c r="AH240" s="8">
        <f t="shared" si="23"/>
        <v>1.9502487562189055E-3</v>
      </c>
    </row>
    <row r="241" spans="1:34" ht="15" customHeight="1" x14ac:dyDescent="0.25">
      <c r="A241" s="5">
        <v>241</v>
      </c>
      <c r="B241" s="6" t="s">
        <v>318</v>
      </c>
      <c r="C241" s="7">
        <v>275580</v>
      </c>
      <c r="D241" s="7">
        <v>276392</v>
      </c>
      <c r="E241" s="7">
        <v>275792</v>
      </c>
      <c r="F241" s="7">
        <v>275582</v>
      </c>
      <c r="G241" s="7">
        <v>274962</v>
      </c>
      <c r="H241" s="7">
        <v>274086</v>
      </c>
      <c r="I241" s="7">
        <v>273716</v>
      </c>
      <c r="J241" s="7">
        <v>273889</v>
      </c>
      <c r="K241" s="7">
        <v>275188</v>
      </c>
      <c r="L241" s="7">
        <v>276368</v>
      </c>
      <c r="M241" s="7">
        <v>290615</v>
      </c>
      <c r="N241" s="7">
        <v>290960</v>
      </c>
      <c r="O241" s="7">
        <v>290834</v>
      </c>
      <c r="P241" s="7">
        <v>291149</v>
      </c>
      <c r="Q241" s="7">
        <v>291519</v>
      </c>
      <c r="R241" s="7">
        <v>291303</v>
      </c>
      <c r="S241" s="7">
        <v>291245</v>
      </c>
      <c r="T241" s="7">
        <v>291275</v>
      </c>
      <c r="U241" s="7">
        <v>291872</v>
      </c>
      <c r="V241" s="7">
        <v>291771</v>
      </c>
      <c r="W241" s="7">
        <v>280608</v>
      </c>
      <c r="X241" s="7">
        <v>279807</v>
      </c>
      <c r="Y241" s="7">
        <v>281522</v>
      </c>
      <c r="Z241" s="7">
        <v>281465</v>
      </c>
      <c r="AA241" s="7">
        <v>281273</v>
      </c>
      <c r="AB241" s="7">
        <v>281219</v>
      </c>
      <c r="AC241" s="8">
        <f t="shared" si="18"/>
        <v>2.0462297699397634E-2</v>
      </c>
      <c r="AD241" s="8">
        <f t="shared" si="19"/>
        <v>8.1055863147105889E-4</v>
      </c>
      <c r="AE241" s="8">
        <f t="shared" si="20"/>
        <v>-3.5168251684537521E-3</v>
      </c>
      <c r="AF241" s="8">
        <f t="shared" si="21"/>
        <v>4.3510415527392432E-4</v>
      </c>
      <c r="AG241" s="8">
        <f t="shared" si="22"/>
        <v>-3.5889293504876019E-4</v>
      </c>
      <c r="AH241" s="8">
        <f t="shared" si="23"/>
        <v>-1.9198429995058181E-4</v>
      </c>
    </row>
    <row r="242" spans="1:34" ht="15" customHeight="1" x14ac:dyDescent="0.25">
      <c r="A242" s="5">
        <v>242</v>
      </c>
      <c r="B242" s="6" t="s">
        <v>9</v>
      </c>
      <c r="C242" s="7">
        <v>253038</v>
      </c>
      <c r="D242" s="7">
        <v>254890</v>
      </c>
      <c r="E242" s="7">
        <v>258169</v>
      </c>
      <c r="F242" s="7">
        <v>261810</v>
      </c>
      <c r="G242" s="7">
        <v>266015</v>
      </c>
      <c r="H242" s="7">
        <v>268318</v>
      </c>
      <c r="I242" s="7">
        <v>269495</v>
      </c>
      <c r="J242" s="7">
        <v>269945</v>
      </c>
      <c r="K242" s="7">
        <v>270609</v>
      </c>
      <c r="L242" s="7">
        <v>271712</v>
      </c>
      <c r="M242" s="7">
        <v>274933</v>
      </c>
      <c r="N242" s="7">
        <v>276033</v>
      </c>
      <c r="O242" s="7">
        <v>277178</v>
      </c>
      <c r="P242" s="7">
        <v>278000</v>
      </c>
      <c r="Q242" s="7">
        <v>277393</v>
      </c>
      <c r="R242" s="7">
        <v>276085</v>
      </c>
      <c r="S242" s="7">
        <v>274213</v>
      </c>
      <c r="T242" s="7">
        <v>273567</v>
      </c>
      <c r="U242" s="7">
        <v>273233</v>
      </c>
      <c r="V242" s="7">
        <v>274011</v>
      </c>
      <c r="W242" s="7">
        <v>369221</v>
      </c>
      <c r="X242" s="7">
        <v>370576</v>
      </c>
      <c r="Y242" s="7">
        <v>371037</v>
      </c>
      <c r="Z242" s="7">
        <v>371220</v>
      </c>
      <c r="AA242" s="7">
        <v>372561</v>
      </c>
      <c r="AB242" s="7">
        <v>372047</v>
      </c>
      <c r="AC242" s="8">
        <f t="shared" si="18"/>
        <v>0.47032066329958344</v>
      </c>
      <c r="AD242" s="8">
        <f t="shared" si="19"/>
        <v>1.5538710149413104E-2</v>
      </c>
      <c r="AE242" s="8">
        <f t="shared" si="20"/>
        <v>3.0280546200344371E-2</v>
      </c>
      <c r="AF242" s="8">
        <f t="shared" si="21"/>
        <v>1.5261252711828988E-3</v>
      </c>
      <c r="AG242" s="8">
        <f t="shared" si="22"/>
        <v>9.0654475870244333E-4</v>
      </c>
      <c r="AH242" s="8">
        <f t="shared" si="23"/>
        <v>-1.3796398442134309E-3</v>
      </c>
    </row>
    <row r="243" spans="1:34" ht="15" customHeight="1" x14ac:dyDescent="0.25">
      <c r="A243" s="5">
        <v>243</v>
      </c>
      <c r="B243" s="6" t="s">
        <v>309</v>
      </c>
      <c r="C243" s="7">
        <v>4136658</v>
      </c>
      <c r="D243" s="7">
        <v>4179628</v>
      </c>
      <c r="E243" s="7">
        <v>4165678</v>
      </c>
      <c r="F243" s="7">
        <v>4153143</v>
      </c>
      <c r="G243" s="7">
        <v>4143522</v>
      </c>
      <c r="H243" s="7">
        <v>4149607</v>
      </c>
      <c r="I243" s="7">
        <v>4162783</v>
      </c>
      <c r="J243" s="7">
        <v>4202186</v>
      </c>
      <c r="K243" s="7">
        <v>4260236</v>
      </c>
      <c r="L243" s="7">
        <v>4317853</v>
      </c>
      <c r="M243" s="7">
        <v>4344900</v>
      </c>
      <c r="N243" s="7">
        <v>4401358</v>
      </c>
      <c r="O243" s="7">
        <v>4465085</v>
      </c>
      <c r="P243" s="7">
        <v>4533265</v>
      </c>
      <c r="Q243" s="7">
        <v>4602584</v>
      </c>
      <c r="R243" s="7">
        <v>4669540</v>
      </c>
      <c r="S243" s="7">
        <v>4713476</v>
      </c>
      <c r="T243" s="7">
        <v>4741080</v>
      </c>
      <c r="U243" s="7">
        <v>4759212</v>
      </c>
      <c r="V243" s="7">
        <v>4761684</v>
      </c>
      <c r="W243" s="7">
        <v>4745853</v>
      </c>
      <c r="X243" s="7">
        <v>4623626</v>
      </c>
      <c r="Y243" s="7">
        <v>4595850</v>
      </c>
      <c r="Z243" s="7">
        <v>4601326</v>
      </c>
      <c r="AA243" s="7">
        <v>4623434</v>
      </c>
      <c r="AB243" s="7">
        <v>4630041</v>
      </c>
      <c r="AC243" s="8">
        <f t="shared" si="18"/>
        <v>0.11927091869813748</v>
      </c>
      <c r="AD243" s="8">
        <f t="shared" si="19"/>
        <v>4.5172725688973348E-3</v>
      </c>
      <c r="AE243" s="8">
        <f t="shared" si="20"/>
        <v>-8.4912353121668893E-4</v>
      </c>
      <c r="AF243" s="8">
        <f t="shared" si="21"/>
        <v>-4.9289050314245131E-3</v>
      </c>
      <c r="AG243" s="8">
        <f t="shared" si="22"/>
        <v>2.4737216035890519E-3</v>
      </c>
      <c r="AH243" s="8">
        <f t="shared" si="23"/>
        <v>1.4290244004780861E-3</v>
      </c>
    </row>
    <row r="244" spans="1:34" ht="15" customHeight="1" x14ac:dyDescent="0.25">
      <c r="A244" s="5">
        <v>244</v>
      </c>
      <c r="B244" s="9" t="s">
        <v>324</v>
      </c>
      <c r="C244" s="10">
        <v>255834</v>
      </c>
      <c r="D244" s="10">
        <v>255644</v>
      </c>
      <c r="E244" s="10">
        <v>253708</v>
      </c>
      <c r="F244" s="10">
        <v>251559</v>
      </c>
      <c r="G244" s="10">
        <v>250420</v>
      </c>
      <c r="H244" s="10">
        <v>248957</v>
      </c>
      <c r="I244" s="10">
        <v>248758</v>
      </c>
      <c r="J244" s="10">
        <v>250126</v>
      </c>
      <c r="K244" s="10">
        <v>252929</v>
      </c>
      <c r="L244" s="10">
        <v>256218</v>
      </c>
      <c r="M244" s="10">
        <v>263175</v>
      </c>
      <c r="N244" s="10">
        <v>264932</v>
      </c>
      <c r="O244" s="10">
        <v>266401</v>
      </c>
      <c r="P244" s="10">
        <v>268851</v>
      </c>
      <c r="Q244" s="10">
        <v>270882</v>
      </c>
      <c r="R244" s="10">
        <v>273518</v>
      </c>
      <c r="S244" s="10">
        <v>274504</v>
      </c>
      <c r="T244" s="10">
        <v>274897</v>
      </c>
      <c r="U244" s="10">
        <v>273749</v>
      </c>
      <c r="V244" s="10">
        <v>272910</v>
      </c>
      <c r="W244" s="10">
        <v>271758</v>
      </c>
      <c r="X244" s="10">
        <v>261109</v>
      </c>
      <c r="Y244" s="10">
        <v>265786</v>
      </c>
      <c r="Z244" s="10">
        <v>263322</v>
      </c>
      <c r="AA244" s="10">
        <v>261417</v>
      </c>
      <c r="AB244" s="10">
        <v>258852</v>
      </c>
      <c r="AC244" s="8">
        <f t="shared" si="18"/>
        <v>1.1796711930392364E-2</v>
      </c>
      <c r="AD244" s="8">
        <f t="shared" si="19"/>
        <v>4.6921697376300919E-4</v>
      </c>
      <c r="AE244" s="8">
        <f t="shared" si="20"/>
        <v>-5.4959381099137783E-3</v>
      </c>
      <c r="AF244" s="8">
        <f t="shared" si="21"/>
        <v>-9.6839049819102963E-3</v>
      </c>
      <c r="AG244" s="8">
        <f t="shared" si="22"/>
        <v>-8.7729590041006889E-3</v>
      </c>
      <c r="AH244" s="8">
        <f t="shared" si="23"/>
        <v>-9.8119097074788556E-3</v>
      </c>
    </row>
    <row r="245" spans="1:34" ht="15" customHeight="1" x14ac:dyDescent="0.25">
      <c r="A245" s="5">
        <v>245</v>
      </c>
      <c r="B245" s="9" t="s">
        <v>238</v>
      </c>
      <c r="C245" s="10">
        <v>112742</v>
      </c>
      <c r="D245" s="10">
        <v>112878</v>
      </c>
      <c r="E245" s="10">
        <v>112964</v>
      </c>
      <c r="F245" s="10">
        <v>112956</v>
      </c>
      <c r="G245" s="10">
        <v>113223</v>
      </c>
      <c r="H245" s="10">
        <v>113650</v>
      </c>
      <c r="I245" s="10">
        <v>113830</v>
      </c>
      <c r="J245" s="10">
        <v>114113</v>
      </c>
      <c r="K245" s="10">
        <v>114458</v>
      </c>
      <c r="L245" s="10">
        <v>114560</v>
      </c>
      <c r="M245" s="10">
        <v>115589</v>
      </c>
      <c r="N245" s="10">
        <v>115553</v>
      </c>
      <c r="O245" s="10">
        <v>115389</v>
      </c>
      <c r="P245" s="10">
        <v>115596</v>
      </c>
      <c r="Q245" s="10">
        <v>116163</v>
      </c>
      <c r="R245" s="10">
        <v>116653</v>
      </c>
      <c r="S245" s="10">
        <v>116763</v>
      </c>
      <c r="T245" s="10">
        <v>117080</v>
      </c>
      <c r="U245" s="10">
        <v>117431</v>
      </c>
      <c r="V245" s="10">
        <v>117777</v>
      </c>
      <c r="W245" s="10">
        <v>118040</v>
      </c>
      <c r="X245" s="10">
        <v>117681</v>
      </c>
      <c r="Y245" s="10">
        <v>117787</v>
      </c>
      <c r="Z245" s="10">
        <v>117891</v>
      </c>
      <c r="AA245" s="10">
        <v>118091</v>
      </c>
      <c r="AB245" s="10">
        <v>118047</v>
      </c>
      <c r="AC245" s="8">
        <f t="shared" si="18"/>
        <v>4.7054336449592879E-2</v>
      </c>
      <c r="AD245" s="8">
        <f t="shared" si="19"/>
        <v>1.8409255394247204E-3</v>
      </c>
      <c r="AE245" s="8">
        <f t="shared" si="20"/>
        <v>1.1886192637640125E-3</v>
      </c>
      <c r="AF245" s="8">
        <f t="shared" si="21"/>
        <v>1.1860104982108766E-5</v>
      </c>
      <c r="AG245" s="8">
        <f t="shared" si="22"/>
        <v>7.352507166384914E-4</v>
      </c>
      <c r="AH245" s="8">
        <f t="shared" si="23"/>
        <v>-3.7259401647881719E-4</v>
      </c>
    </row>
    <row r="246" spans="1:34" ht="15" customHeight="1" x14ac:dyDescent="0.25">
      <c r="A246" s="5">
        <v>246</v>
      </c>
      <c r="B246" s="9" t="s">
        <v>81</v>
      </c>
      <c r="C246" s="10">
        <v>403199</v>
      </c>
      <c r="D246" s="10">
        <v>401280</v>
      </c>
      <c r="E246" s="10">
        <v>402858</v>
      </c>
      <c r="F246" s="10">
        <v>403458</v>
      </c>
      <c r="G246" s="10">
        <v>406835</v>
      </c>
      <c r="H246" s="10">
        <v>410253</v>
      </c>
      <c r="I246" s="10">
        <v>411889</v>
      </c>
      <c r="J246" s="10">
        <v>411528</v>
      </c>
      <c r="K246" s="10">
        <v>413206</v>
      </c>
      <c r="L246" s="10">
        <v>416095</v>
      </c>
      <c r="M246" s="10">
        <v>404471</v>
      </c>
      <c r="N246" s="10">
        <v>406705</v>
      </c>
      <c r="O246" s="10">
        <v>411374</v>
      </c>
      <c r="P246" s="10">
        <v>416444</v>
      </c>
      <c r="Q246" s="10">
        <v>419872</v>
      </c>
      <c r="R246" s="10">
        <v>423386</v>
      </c>
      <c r="S246" s="10">
        <v>423932</v>
      </c>
      <c r="T246" s="10">
        <v>422580</v>
      </c>
      <c r="U246" s="10">
        <v>421960</v>
      </c>
      <c r="V246" s="10">
        <v>421387</v>
      </c>
      <c r="W246" s="10">
        <v>446323</v>
      </c>
      <c r="X246" s="10">
        <v>447801</v>
      </c>
      <c r="Y246" s="10">
        <v>446837</v>
      </c>
      <c r="Z246" s="10">
        <v>448626</v>
      </c>
      <c r="AA246" s="10">
        <v>450145</v>
      </c>
      <c r="AB246" s="10">
        <v>451191</v>
      </c>
      <c r="AC246" s="8">
        <f t="shared" si="18"/>
        <v>0.11902807298629213</v>
      </c>
      <c r="AD246" s="8">
        <f t="shared" si="19"/>
        <v>4.5085537460656244E-3</v>
      </c>
      <c r="AE246" s="8">
        <f t="shared" si="20"/>
        <v>6.3809179352607437E-3</v>
      </c>
      <c r="AF246" s="8">
        <f t="shared" si="21"/>
        <v>2.1719248245017919E-3</v>
      </c>
      <c r="AG246" s="8">
        <f t="shared" si="22"/>
        <v>3.2375222607847753E-3</v>
      </c>
      <c r="AH246" s="8">
        <f t="shared" si="23"/>
        <v>2.3236956980528497E-3</v>
      </c>
    </row>
    <row r="247" spans="1:34" ht="15" customHeight="1" x14ac:dyDescent="0.25">
      <c r="A247" s="5">
        <v>247</v>
      </c>
      <c r="B247" s="6" t="s">
        <v>212</v>
      </c>
      <c r="C247" s="7">
        <v>151584</v>
      </c>
      <c r="D247" s="7">
        <v>150142</v>
      </c>
      <c r="E247" s="7">
        <v>150331</v>
      </c>
      <c r="F247" s="7">
        <v>150809</v>
      </c>
      <c r="G247" s="7">
        <v>151064</v>
      </c>
      <c r="H247" s="7">
        <v>149800</v>
      </c>
      <c r="I247" s="7">
        <v>149444</v>
      </c>
      <c r="J247" s="7">
        <v>148238</v>
      </c>
      <c r="K247" s="7">
        <v>147607</v>
      </c>
      <c r="L247" s="7">
        <v>147421</v>
      </c>
      <c r="M247" s="7">
        <v>151553</v>
      </c>
      <c r="N247" s="7">
        <v>149811</v>
      </c>
      <c r="O247" s="7">
        <v>150139</v>
      </c>
      <c r="P247" s="7">
        <v>150151</v>
      </c>
      <c r="Q247" s="7">
        <v>150164</v>
      </c>
      <c r="R247" s="7">
        <v>147978</v>
      </c>
      <c r="S247" s="7">
        <v>147816</v>
      </c>
      <c r="T247" s="7">
        <v>148057</v>
      </c>
      <c r="U247" s="7">
        <v>147809</v>
      </c>
      <c r="V247" s="7">
        <v>147613</v>
      </c>
      <c r="W247" s="7">
        <v>148419</v>
      </c>
      <c r="X247" s="7">
        <v>149133</v>
      </c>
      <c r="Y247" s="7">
        <v>149458</v>
      </c>
      <c r="Z247" s="7">
        <v>149635</v>
      </c>
      <c r="AA247" s="7">
        <v>149400</v>
      </c>
      <c r="AB247" s="7">
        <v>149448</v>
      </c>
      <c r="AC247" s="8">
        <f t="shared" si="18"/>
        <v>-1.409119696010133E-2</v>
      </c>
      <c r="AD247" s="8">
        <f t="shared" si="19"/>
        <v>-5.6749573347258941E-4</v>
      </c>
      <c r="AE247" s="8">
        <f t="shared" si="20"/>
        <v>9.8897793369334686E-4</v>
      </c>
      <c r="AF247" s="8">
        <f t="shared" si="21"/>
        <v>1.3827854384398375E-3</v>
      </c>
      <c r="AG247" s="8">
        <f t="shared" si="22"/>
        <v>-2.2303307141813278E-5</v>
      </c>
      <c r="AH247" s="8">
        <f t="shared" si="23"/>
        <v>3.21285140562249E-4</v>
      </c>
    </row>
    <row r="248" spans="1:34" ht="15" customHeight="1" x14ac:dyDescent="0.25">
      <c r="A248" s="5">
        <v>248</v>
      </c>
      <c r="B248" s="6" t="s">
        <v>306</v>
      </c>
      <c r="C248" s="7">
        <v>9117732</v>
      </c>
      <c r="D248" s="7">
        <v>9192501</v>
      </c>
      <c r="E248" s="7">
        <v>9245135</v>
      </c>
      <c r="F248" s="7">
        <v>9286162</v>
      </c>
      <c r="G248" s="7">
        <v>9332090</v>
      </c>
      <c r="H248" s="7">
        <v>9362080</v>
      </c>
      <c r="I248" s="7">
        <v>9398855</v>
      </c>
      <c r="J248" s="7">
        <v>9451936</v>
      </c>
      <c r="K248" s="7">
        <v>9515636</v>
      </c>
      <c r="L248" s="7">
        <v>9580567</v>
      </c>
      <c r="M248" s="7">
        <v>9475488</v>
      </c>
      <c r="N248" s="7">
        <v>9525109</v>
      </c>
      <c r="O248" s="7">
        <v>9571739</v>
      </c>
      <c r="P248" s="7">
        <v>9613194</v>
      </c>
      <c r="Q248" s="7">
        <v>9642614</v>
      </c>
      <c r="R248" s="7">
        <v>9654044</v>
      </c>
      <c r="S248" s="7">
        <v>9654839</v>
      </c>
      <c r="T248" s="7">
        <v>9654419</v>
      </c>
      <c r="U248" s="7">
        <v>9645234</v>
      </c>
      <c r="V248" s="7">
        <v>9633476</v>
      </c>
      <c r="W248" s="7">
        <v>9435971</v>
      </c>
      <c r="X248" s="7">
        <v>9365495</v>
      </c>
      <c r="Y248" s="7">
        <v>9303151</v>
      </c>
      <c r="Z248" s="7">
        <v>9335921</v>
      </c>
      <c r="AA248" s="7">
        <v>9411198</v>
      </c>
      <c r="AB248" s="7">
        <v>9434123</v>
      </c>
      <c r="AC248" s="8">
        <f t="shared" si="18"/>
        <v>3.4700625111595731E-2</v>
      </c>
      <c r="AD248" s="8">
        <f t="shared" si="19"/>
        <v>1.3654166847358873E-3</v>
      </c>
      <c r="AE248" s="8">
        <f t="shared" si="20"/>
        <v>-2.301714204018257E-3</v>
      </c>
      <c r="AF248" s="8">
        <f t="shared" si="21"/>
        <v>-3.9172328668568568E-5</v>
      </c>
      <c r="AG248" s="8">
        <f t="shared" si="22"/>
        <v>4.6708956988112948E-3</v>
      </c>
      <c r="AH248" s="8">
        <f t="shared" si="23"/>
        <v>2.4359279233100821E-3</v>
      </c>
    </row>
    <row r="249" spans="1:34" ht="15" customHeight="1" x14ac:dyDescent="0.25">
      <c r="A249" s="5">
        <v>249</v>
      </c>
      <c r="B249" s="9" t="s">
        <v>254</v>
      </c>
      <c r="C249" s="10">
        <v>1580387</v>
      </c>
      <c r="D249" s="10">
        <v>1589404</v>
      </c>
      <c r="E249" s="10">
        <v>1610000</v>
      </c>
      <c r="F249" s="10">
        <v>1631596</v>
      </c>
      <c r="G249" s="10">
        <v>1651753</v>
      </c>
      <c r="H249" s="10">
        <v>1659317</v>
      </c>
      <c r="I249" s="10">
        <v>1672386</v>
      </c>
      <c r="J249" s="10">
        <v>1671637</v>
      </c>
      <c r="K249" s="10">
        <v>1670225</v>
      </c>
      <c r="L249" s="10">
        <v>1674498</v>
      </c>
      <c r="M249" s="10">
        <v>1717618</v>
      </c>
      <c r="N249" s="10">
        <v>1726124</v>
      </c>
      <c r="O249" s="10">
        <v>1739395</v>
      </c>
      <c r="P249" s="10">
        <v>1748965</v>
      </c>
      <c r="Q249" s="10">
        <v>1760849</v>
      </c>
      <c r="R249" s="10">
        <v>1768553</v>
      </c>
      <c r="S249" s="10">
        <v>1773787</v>
      </c>
      <c r="T249" s="10">
        <v>1778279</v>
      </c>
      <c r="U249" s="10">
        <v>1783925</v>
      </c>
      <c r="V249" s="10">
        <v>1792612</v>
      </c>
      <c r="W249" s="10">
        <v>1781673</v>
      </c>
      <c r="X249" s="10">
        <v>1786134</v>
      </c>
      <c r="Y249" s="10">
        <v>1785777</v>
      </c>
      <c r="Z249" s="10">
        <v>1789325</v>
      </c>
      <c r="AA249" s="10">
        <v>1793439</v>
      </c>
      <c r="AB249" s="10">
        <v>1797213</v>
      </c>
      <c r="AC249" s="8">
        <f t="shared" si="18"/>
        <v>0.13719804073306097</v>
      </c>
      <c r="AD249" s="8">
        <f t="shared" si="19"/>
        <v>5.1559414703692408E-3</v>
      </c>
      <c r="AE249" s="8">
        <f t="shared" si="20"/>
        <v>1.6088361452109012E-3</v>
      </c>
      <c r="AF249" s="8">
        <f t="shared" si="21"/>
        <v>1.7383734493920944E-3</v>
      </c>
      <c r="AG249" s="8">
        <f t="shared" si="22"/>
        <v>2.1301044645636313E-3</v>
      </c>
      <c r="AH249" s="8">
        <f t="shared" si="23"/>
        <v>2.1043369749403243E-3</v>
      </c>
    </row>
    <row r="250" spans="1:34" ht="15" customHeight="1" x14ac:dyDescent="0.25">
      <c r="A250" s="5">
        <v>250</v>
      </c>
      <c r="B250" s="9" t="s">
        <v>250</v>
      </c>
      <c r="C250" s="10">
        <v>316977</v>
      </c>
      <c r="D250" s="10">
        <v>316657</v>
      </c>
      <c r="E250" s="10">
        <v>316202</v>
      </c>
      <c r="F250" s="10">
        <v>315623</v>
      </c>
      <c r="G250" s="10">
        <v>315680</v>
      </c>
      <c r="H250" s="10">
        <v>315730</v>
      </c>
      <c r="I250" s="10">
        <v>316071</v>
      </c>
      <c r="J250" s="10">
        <v>316944</v>
      </c>
      <c r="K250" s="10">
        <v>318129</v>
      </c>
      <c r="L250" s="10">
        <v>317538</v>
      </c>
      <c r="M250" s="10">
        <v>319073</v>
      </c>
      <c r="N250" s="10">
        <v>319082</v>
      </c>
      <c r="O250" s="10">
        <v>318652</v>
      </c>
      <c r="P250" s="10">
        <v>319166</v>
      </c>
      <c r="Q250" s="10">
        <v>320102</v>
      </c>
      <c r="R250" s="10">
        <v>320547</v>
      </c>
      <c r="S250" s="10">
        <v>322094</v>
      </c>
      <c r="T250" s="10">
        <v>322596</v>
      </c>
      <c r="U250" s="10">
        <v>323692</v>
      </c>
      <c r="V250" s="10">
        <v>324616</v>
      </c>
      <c r="W250" s="10">
        <v>324239</v>
      </c>
      <c r="X250" s="10">
        <v>323774</v>
      </c>
      <c r="Y250" s="10">
        <v>323900</v>
      </c>
      <c r="Z250" s="10">
        <v>324689</v>
      </c>
      <c r="AA250" s="10">
        <v>324469</v>
      </c>
      <c r="AB250" s="10">
        <v>324538</v>
      </c>
      <c r="AC250" s="8">
        <f t="shared" si="18"/>
        <v>2.3853465708868468E-2</v>
      </c>
      <c r="AD250" s="8">
        <f t="shared" si="19"/>
        <v>9.4338136389149341E-4</v>
      </c>
      <c r="AE250" s="8">
        <f t="shared" si="20"/>
        <v>1.2381379655890257E-3</v>
      </c>
      <c r="AF250" s="8">
        <f t="shared" si="21"/>
        <v>1.8436386167919316E-4</v>
      </c>
      <c r="AG250" s="8">
        <f t="shared" si="22"/>
        <v>6.5615062155366388E-4</v>
      </c>
      <c r="AH250" s="8">
        <f t="shared" si="23"/>
        <v>2.1265513808715162E-4</v>
      </c>
    </row>
    <row r="251" spans="1:34" ht="15" customHeight="1" x14ac:dyDescent="0.25">
      <c r="A251" s="5">
        <v>251</v>
      </c>
      <c r="B251" s="9" t="s">
        <v>56</v>
      </c>
      <c r="C251" s="10">
        <v>151479</v>
      </c>
      <c r="D251" s="10">
        <v>153029</v>
      </c>
      <c r="E251" s="10">
        <v>152608</v>
      </c>
      <c r="F251" s="10">
        <v>152890</v>
      </c>
      <c r="G251" s="10">
        <v>153252</v>
      </c>
      <c r="H251" s="10">
        <v>154546</v>
      </c>
      <c r="I251" s="10">
        <v>156064</v>
      </c>
      <c r="J251" s="10">
        <v>157649</v>
      </c>
      <c r="K251" s="10">
        <v>158521</v>
      </c>
      <c r="L251" s="10">
        <v>159587</v>
      </c>
      <c r="M251" s="10">
        <v>163113</v>
      </c>
      <c r="N251" s="10">
        <v>163339</v>
      </c>
      <c r="O251" s="10">
        <v>163936</v>
      </c>
      <c r="P251" s="10">
        <v>164981</v>
      </c>
      <c r="Q251" s="10">
        <v>165334</v>
      </c>
      <c r="R251" s="10">
        <v>165298</v>
      </c>
      <c r="S251" s="10">
        <v>166085</v>
      </c>
      <c r="T251" s="10">
        <v>165945</v>
      </c>
      <c r="U251" s="10">
        <v>166747</v>
      </c>
      <c r="V251" s="10">
        <v>166703</v>
      </c>
      <c r="W251" s="10">
        <v>181771</v>
      </c>
      <c r="X251" s="10">
        <v>181172</v>
      </c>
      <c r="Y251" s="10">
        <v>181156</v>
      </c>
      <c r="Z251" s="10">
        <v>181422</v>
      </c>
      <c r="AA251" s="10">
        <v>181497</v>
      </c>
      <c r="AB251" s="10">
        <v>181616</v>
      </c>
      <c r="AC251" s="8">
        <f t="shared" si="18"/>
        <v>0.1989516698684306</v>
      </c>
      <c r="AD251" s="8">
        <f t="shared" si="19"/>
        <v>7.2843050735571513E-3</v>
      </c>
      <c r="AE251" s="8">
        <f t="shared" si="20"/>
        <v>9.4589217333418407E-3</v>
      </c>
      <c r="AF251" s="8">
        <f t="shared" si="21"/>
        <v>-1.7060245670097451E-4</v>
      </c>
      <c r="AG251" s="8">
        <f t="shared" si="22"/>
        <v>8.4570056926325243E-4</v>
      </c>
      <c r="AH251" s="8">
        <f t="shared" si="23"/>
        <v>6.556582202460647E-4</v>
      </c>
    </row>
    <row r="252" spans="1:34" ht="15" customHeight="1" x14ac:dyDescent="0.25">
      <c r="A252" s="5">
        <v>252</v>
      </c>
      <c r="B252" s="9" t="s">
        <v>236</v>
      </c>
      <c r="C252" s="10">
        <v>2557501</v>
      </c>
      <c r="D252" s="10">
        <v>2577904</v>
      </c>
      <c r="E252" s="10">
        <v>2600580</v>
      </c>
      <c r="F252" s="10">
        <v>2621815</v>
      </c>
      <c r="G252" s="10">
        <v>2638066</v>
      </c>
      <c r="H252" s="10">
        <v>2649586</v>
      </c>
      <c r="I252" s="10">
        <v>2662048</v>
      </c>
      <c r="J252" s="10">
        <v>2669702</v>
      </c>
      <c r="K252" s="10">
        <v>2677712</v>
      </c>
      <c r="L252" s="10">
        <v>2690886</v>
      </c>
      <c r="M252" s="10">
        <v>2716832</v>
      </c>
      <c r="N252" s="10">
        <v>2739256</v>
      </c>
      <c r="O252" s="10">
        <v>2764521</v>
      </c>
      <c r="P252" s="10">
        <v>2782535</v>
      </c>
      <c r="Q252" s="10">
        <v>2798733</v>
      </c>
      <c r="R252" s="10">
        <v>2812930</v>
      </c>
      <c r="S252" s="10">
        <v>2821292</v>
      </c>
      <c r="T252" s="10">
        <v>2830041</v>
      </c>
      <c r="U252" s="10">
        <v>2837249</v>
      </c>
      <c r="V252" s="10">
        <v>2842406</v>
      </c>
      <c r="W252" s="10">
        <v>2847138</v>
      </c>
      <c r="X252" s="10">
        <v>2845979</v>
      </c>
      <c r="Y252" s="10">
        <v>2843177</v>
      </c>
      <c r="Z252" s="10">
        <v>2843966</v>
      </c>
      <c r="AA252" s="10">
        <v>2853522</v>
      </c>
      <c r="AB252" s="10">
        <v>2857781</v>
      </c>
      <c r="AC252" s="8">
        <f t="shared" si="18"/>
        <v>0.11741148879316177</v>
      </c>
      <c r="AD252" s="8">
        <f t="shared" si="19"/>
        <v>4.4504676342147498E-3</v>
      </c>
      <c r="AE252" s="8">
        <f t="shared" si="20"/>
        <v>1.5831323155937049E-3</v>
      </c>
      <c r="AF252" s="8">
        <f t="shared" si="21"/>
        <v>7.4651257446567421E-4</v>
      </c>
      <c r="AG252" s="8">
        <f t="shared" si="22"/>
        <v>1.7092459821435035E-3</v>
      </c>
      <c r="AH252" s="8">
        <f t="shared" si="23"/>
        <v>1.4925414978402129E-3</v>
      </c>
    </row>
    <row r="253" spans="1:34" ht="15" customHeight="1" x14ac:dyDescent="0.25">
      <c r="A253" s="5">
        <v>253</v>
      </c>
      <c r="B253" s="6" t="s">
        <v>232</v>
      </c>
      <c r="C253" s="7">
        <v>150897</v>
      </c>
      <c r="D253" s="7">
        <v>152622</v>
      </c>
      <c r="E253" s="7">
        <v>155630</v>
      </c>
      <c r="F253" s="7">
        <v>157257</v>
      </c>
      <c r="G253" s="7">
        <v>158395</v>
      </c>
      <c r="H253" s="7">
        <v>159374</v>
      </c>
      <c r="I253" s="7">
        <v>161802</v>
      </c>
      <c r="J253" s="7">
        <v>163983</v>
      </c>
      <c r="K253" s="7">
        <v>165571</v>
      </c>
      <c r="L253" s="7">
        <v>167699</v>
      </c>
      <c r="M253" s="7">
        <v>169806</v>
      </c>
      <c r="N253" s="7">
        <v>170890</v>
      </c>
      <c r="O253" s="7">
        <v>172673</v>
      </c>
      <c r="P253" s="7">
        <v>174959</v>
      </c>
      <c r="Q253" s="7">
        <v>173998</v>
      </c>
      <c r="R253" s="7">
        <v>173015</v>
      </c>
      <c r="S253" s="7">
        <v>172910</v>
      </c>
      <c r="T253" s="7">
        <v>172482</v>
      </c>
      <c r="U253" s="7">
        <v>172042</v>
      </c>
      <c r="V253" s="7">
        <v>170907</v>
      </c>
      <c r="W253" s="7">
        <v>161954</v>
      </c>
      <c r="X253" s="7">
        <v>166066</v>
      </c>
      <c r="Y253" s="7">
        <v>165837</v>
      </c>
      <c r="Z253" s="7">
        <v>165135</v>
      </c>
      <c r="AA253" s="7">
        <v>164490</v>
      </c>
      <c r="AB253" s="7">
        <v>165231</v>
      </c>
      <c r="AC253" s="8">
        <f t="shared" si="18"/>
        <v>9.4991948150062622E-2</v>
      </c>
      <c r="AD253" s="8">
        <f t="shared" si="19"/>
        <v>3.6364763924805477E-3</v>
      </c>
      <c r="AE253" s="8">
        <f t="shared" si="20"/>
        <v>-4.5928007982422026E-3</v>
      </c>
      <c r="AF253" s="8">
        <f t="shared" si="21"/>
        <v>4.0144665741834729E-3</v>
      </c>
      <c r="AG253" s="8">
        <f t="shared" si="22"/>
        <v>-1.2195502183250939E-3</v>
      </c>
      <c r="AH253" s="8">
        <f t="shared" si="23"/>
        <v>4.5048331205544412E-3</v>
      </c>
    </row>
    <row r="254" spans="1:34" ht="15" customHeight="1" x14ac:dyDescent="0.25">
      <c r="A254" s="5">
        <v>254</v>
      </c>
      <c r="B254" s="9" t="s">
        <v>311</v>
      </c>
      <c r="C254" s="10">
        <v>157757</v>
      </c>
      <c r="D254" s="10">
        <v>159833</v>
      </c>
      <c r="E254" s="10">
        <v>160054</v>
      </c>
      <c r="F254" s="10">
        <v>161185</v>
      </c>
      <c r="G254" s="10">
        <v>161489</v>
      </c>
      <c r="H254" s="10">
        <v>162031</v>
      </c>
      <c r="I254" s="10">
        <v>162975</v>
      </c>
      <c r="J254" s="10">
        <v>163646</v>
      </c>
      <c r="K254" s="10">
        <v>164488</v>
      </c>
      <c r="L254" s="10">
        <v>165440</v>
      </c>
      <c r="M254" s="10">
        <v>154236</v>
      </c>
      <c r="N254" s="10">
        <v>154976</v>
      </c>
      <c r="O254" s="10">
        <v>154747</v>
      </c>
      <c r="P254" s="10">
        <v>153779</v>
      </c>
      <c r="Q254" s="10">
        <v>153388</v>
      </c>
      <c r="R254" s="10">
        <v>152164</v>
      </c>
      <c r="S254" s="10">
        <v>151207</v>
      </c>
      <c r="T254" s="10">
        <v>150557</v>
      </c>
      <c r="U254" s="10">
        <v>150605</v>
      </c>
      <c r="V254" s="10">
        <v>149667</v>
      </c>
      <c r="W254" s="10">
        <v>128950</v>
      </c>
      <c r="X254" s="10">
        <v>130110</v>
      </c>
      <c r="Y254" s="10">
        <v>130555</v>
      </c>
      <c r="Z254" s="10">
        <v>131591</v>
      </c>
      <c r="AA254" s="10">
        <v>132584</v>
      </c>
      <c r="AB254" s="10">
        <v>132843</v>
      </c>
      <c r="AC254" s="8">
        <f t="shared" si="18"/>
        <v>-0.1579264311567791</v>
      </c>
      <c r="AD254" s="8">
        <f t="shared" si="19"/>
        <v>-6.8519335044217033E-3</v>
      </c>
      <c r="AE254" s="8">
        <f t="shared" si="20"/>
        <v>-1.3487310722975931E-2</v>
      </c>
      <c r="AF254" s="8">
        <f t="shared" si="21"/>
        <v>5.9663778483067809E-3</v>
      </c>
      <c r="AG254" s="8">
        <f t="shared" si="22"/>
        <v>5.8079296349762277E-3</v>
      </c>
      <c r="AH254" s="8">
        <f t="shared" si="23"/>
        <v>1.9534785494478971E-3</v>
      </c>
    </row>
    <row r="255" spans="1:34" ht="15" customHeight="1" x14ac:dyDescent="0.25">
      <c r="A255" s="5">
        <v>255</v>
      </c>
      <c r="B255" s="9" t="s">
        <v>348</v>
      </c>
      <c r="C255" s="10">
        <v>680453</v>
      </c>
      <c r="D255" s="10">
        <v>681620</v>
      </c>
      <c r="E255" s="10">
        <v>685689</v>
      </c>
      <c r="F255" s="10">
        <v>689157</v>
      </c>
      <c r="G255" s="10">
        <v>690553</v>
      </c>
      <c r="H255" s="10">
        <v>691924</v>
      </c>
      <c r="I255" s="10">
        <v>693366</v>
      </c>
      <c r="J255" s="10">
        <v>694725</v>
      </c>
      <c r="K255" s="10">
        <v>696869</v>
      </c>
      <c r="L255" s="10">
        <v>698903</v>
      </c>
      <c r="M255" s="10">
        <v>695016</v>
      </c>
      <c r="N255" s="10">
        <v>698419</v>
      </c>
      <c r="O255" s="10">
        <v>699807</v>
      </c>
      <c r="P255" s="10">
        <v>701044</v>
      </c>
      <c r="Q255" s="10">
        <v>703073</v>
      </c>
      <c r="R255" s="10">
        <v>702416</v>
      </c>
      <c r="S255" s="10">
        <v>701824</v>
      </c>
      <c r="T255" s="10">
        <v>701188</v>
      </c>
      <c r="U255" s="10">
        <v>702076</v>
      </c>
      <c r="V255" s="10">
        <v>700034</v>
      </c>
      <c r="W255" s="10">
        <v>135888</v>
      </c>
      <c r="X255" s="10">
        <v>135400</v>
      </c>
      <c r="Y255" s="10">
        <v>134691</v>
      </c>
      <c r="Z255" s="10">
        <v>135342</v>
      </c>
      <c r="AA255" s="10">
        <v>136170</v>
      </c>
      <c r="AB255" s="10">
        <v>135340</v>
      </c>
      <c r="AC255" s="8">
        <f t="shared" si="18"/>
        <v>-0.80110308867768976</v>
      </c>
      <c r="AD255" s="8">
        <f t="shared" si="19"/>
        <v>-6.2556458059937592E-2</v>
      </c>
      <c r="AE255" s="8">
        <f t="shared" si="20"/>
        <v>-0.15182947196836249</v>
      </c>
      <c r="AF255" s="8">
        <f t="shared" si="21"/>
        <v>-8.078507594428963E-4</v>
      </c>
      <c r="AG255" s="8">
        <f t="shared" si="22"/>
        <v>1.6035726046199628E-3</v>
      </c>
      <c r="AH255" s="8">
        <f t="shared" si="23"/>
        <v>-6.0953220239406622E-3</v>
      </c>
    </row>
    <row r="256" spans="1:34" ht="15" customHeight="1" x14ac:dyDescent="0.25">
      <c r="A256" s="5">
        <v>256</v>
      </c>
      <c r="B256" s="6" t="s">
        <v>244</v>
      </c>
      <c r="C256" s="7">
        <v>288503</v>
      </c>
      <c r="D256" s="7">
        <v>288709</v>
      </c>
      <c r="E256" s="7">
        <v>288858</v>
      </c>
      <c r="F256" s="7">
        <v>289522</v>
      </c>
      <c r="G256" s="7">
        <v>290386</v>
      </c>
      <c r="H256" s="7">
        <v>292054</v>
      </c>
      <c r="I256" s="7">
        <v>294767</v>
      </c>
      <c r="J256" s="7">
        <v>296975</v>
      </c>
      <c r="K256" s="7">
        <v>298920</v>
      </c>
      <c r="L256" s="7">
        <v>300399</v>
      </c>
      <c r="M256" s="7">
        <v>308634</v>
      </c>
      <c r="N256" s="7">
        <v>309336</v>
      </c>
      <c r="O256" s="7">
        <v>310843</v>
      </c>
      <c r="P256" s="7">
        <v>312399</v>
      </c>
      <c r="Q256" s="7">
        <v>313429</v>
      </c>
      <c r="R256" s="7">
        <v>314011</v>
      </c>
      <c r="S256" s="7">
        <v>313594</v>
      </c>
      <c r="T256" s="7">
        <v>313967</v>
      </c>
      <c r="U256" s="7">
        <v>314293</v>
      </c>
      <c r="V256" s="7">
        <v>314873</v>
      </c>
      <c r="W256" s="7">
        <v>315249</v>
      </c>
      <c r="X256" s="7">
        <v>314857</v>
      </c>
      <c r="Y256" s="7">
        <v>314479</v>
      </c>
      <c r="Z256" s="7">
        <v>314970</v>
      </c>
      <c r="AA256" s="7">
        <v>316291</v>
      </c>
      <c r="AB256" s="7">
        <v>316547</v>
      </c>
      <c r="AC256" s="8">
        <f t="shared" si="18"/>
        <v>9.7205228368509172E-2</v>
      </c>
      <c r="AD256" s="8">
        <f t="shared" si="19"/>
        <v>3.7175427946605222E-3</v>
      </c>
      <c r="AE256" s="8">
        <f t="shared" si="20"/>
        <v>8.0469485608536395E-4</v>
      </c>
      <c r="AF256" s="8">
        <f t="shared" si="21"/>
        <v>8.2212316115426454E-4</v>
      </c>
      <c r="AG256" s="8">
        <f t="shared" si="22"/>
        <v>2.1871979398377928E-3</v>
      </c>
      <c r="AH256" s="8">
        <f t="shared" si="23"/>
        <v>8.0938123436961537E-4</v>
      </c>
    </row>
    <row r="257" spans="1:34" ht="15" customHeight="1" x14ac:dyDescent="0.25">
      <c r="A257" s="5">
        <v>257</v>
      </c>
      <c r="B257" s="9" t="s">
        <v>261</v>
      </c>
      <c r="C257" s="10">
        <v>103313</v>
      </c>
      <c r="D257" s="10">
        <v>102914</v>
      </c>
      <c r="E257" s="10">
        <v>102815</v>
      </c>
      <c r="F257" s="10">
        <v>102698</v>
      </c>
      <c r="G257" s="10">
        <v>102657</v>
      </c>
      <c r="H257" s="10">
        <v>102602</v>
      </c>
      <c r="I257" s="10">
        <v>102854</v>
      </c>
      <c r="J257" s="10">
        <v>103216</v>
      </c>
      <c r="K257" s="10">
        <v>103435</v>
      </c>
      <c r="L257" s="10">
        <v>103645</v>
      </c>
      <c r="M257" s="10">
        <v>104464</v>
      </c>
      <c r="N257" s="10">
        <v>104475</v>
      </c>
      <c r="O257" s="10">
        <v>104486</v>
      </c>
      <c r="P257" s="10">
        <v>104201</v>
      </c>
      <c r="Q257" s="10">
        <v>103822</v>
      </c>
      <c r="R257" s="10">
        <v>103533</v>
      </c>
      <c r="S257" s="10">
        <v>103527</v>
      </c>
      <c r="T257" s="10">
        <v>103767</v>
      </c>
      <c r="U257" s="10">
        <v>103553</v>
      </c>
      <c r="V257" s="10">
        <v>103342</v>
      </c>
      <c r="W257" s="10">
        <v>103441</v>
      </c>
      <c r="X257" s="10">
        <v>102924</v>
      </c>
      <c r="Y257" s="10">
        <v>102842</v>
      </c>
      <c r="Z257" s="10">
        <v>103227</v>
      </c>
      <c r="AA257" s="10">
        <v>103475</v>
      </c>
      <c r="AB257" s="10">
        <v>103886</v>
      </c>
      <c r="AC257" s="8">
        <f t="shared" si="18"/>
        <v>5.546252649714944E-3</v>
      </c>
      <c r="AD257" s="8">
        <f t="shared" si="19"/>
        <v>2.2126162771374247E-4</v>
      </c>
      <c r="AE257" s="8">
        <f t="shared" si="20"/>
        <v>3.4043209515011164E-4</v>
      </c>
      <c r="AF257" s="8">
        <f t="shared" si="21"/>
        <v>8.5891710266516874E-4</v>
      </c>
      <c r="AG257" s="8">
        <f t="shared" si="22"/>
        <v>3.372445335610097E-3</v>
      </c>
      <c r="AH257" s="8">
        <f t="shared" si="23"/>
        <v>3.971973906740759E-3</v>
      </c>
    </row>
    <row r="258" spans="1:34" ht="15" customHeight="1" x14ac:dyDescent="0.25">
      <c r="A258" s="5">
        <v>258</v>
      </c>
      <c r="B258" s="9" t="s">
        <v>220</v>
      </c>
      <c r="C258" s="10">
        <v>146412</v>
      </c>
      <c r="D258" s="10">
        <v>147645</v>
      </c>
      <c r="E258" s="10">
        <v>148583</v>
      </c>
      <c r="F258" s="10">
        <v>149664</v>
      </c>
      <c r="G258" s="10">
        <v>151043</v>
      </c>
      <c r="H258" s="10">
        <v>152234</v>
      </c>
      <c r="I258" s="10">
        <v>153310</v>
      </c>
      <c r="J258" s="10">
        <v>153360</v>
      </c>
      <c r="K258" s="10">
        <v>152870</v>
      </c>
      <c r="L258" s="10">
        <v>152721</v>
      </c>
      <c r="M258" s="10">
        <v>152042</v>
      </c>
      <c r="N258" s="10">
        <v>152039</v>
      </c>
      <c r="O258" s="10">
        <v>151788</v>
      </c>
      <c r="P258" s="10">
        <v>151568</v>
      </c>
      <c r="Q258" s="10">
        <v>151718</v>
      </c>
      <c r="R258" s="10">
        <v>151660</v>
      </c>
      <c r="S258" s="10">
        <v>151924</v>
      </c>
      <c r="T258" s="10">
        <v>152591</v>
      </c>
      <c r="U258" s="10">
        <v>153710</v>
      </c>
      <c r="V258" s="10">
        <v>154326</v>
      </c>
      <c r="W258" s="10">
        <v>154912</v>
      </c>
      <c r="X258" s="10">
        <v>155587</v>
      </c>
      <c r="Y258" s="10">
        <v>155376</v>
      </c>
      <c r="Z258" s="10">
        <v>155563</v>
      </c>
      <c r="AA258" s="10">
        <v>155870</v>
      </c>
      <c r="AB258" s="10">
        <v>156004</v>
      </c>
      <c r="AC258" s="8">
        <f t="shared" ref="AC258:AC321" si="24">IF(C258="","",IF(C258=0,"",(AB258-C258)/C258))</f>
        <v>6.5513755703084445E-2</v>
      </c>
      <c r="AD258" s="8">
        <f t="shared" ref="AD258:AD321" si="25">IF(C258="","",IF(C258=0,"",(AB258/C258)^(1/25)-1))</f>
        <v>2.5415074710462005E-3</v>
      </c>
      <c r="AE258" s="8">
        <f t="shared" ref="AE258:AE321" si="26">IF(R258="","",IF(R258=0,"",(AB258/R258)^(1/10)-1))</f>
        <v>2.8280388458115091E-3</v>
      </c>
      <c r="AF258" s="8">
        <f t="shared" ref="AF258:AF321" si="27">IF(W258="","",IF(W258=0,"",(AB258/W258)^(1/5)-1))</f>
        <v>1.4058741536489006E-3</v>
      </c>
      <c r="AG258" s="8">
        <f t="shared" ref="AG258:AG321" si="28">IF(Y258="","",IF(Y258=0,"",(AB258/Y258)^(1/3)-1))</f>
        <v>1.3454583495127181E-3</v>
      </c>
      <c r="AH258" s="8">
        <f t="shared" ref="AH258:AH321" si="29">IF(AA258="","",IF(AA258=0,"",(AB258-AA258)/AA258))</f>
        <v>8.596907679476487E-4</v>
      </c>
    </row>
    <row r="259" spans="1:34" ht="15" customHeight="1" x14ac:dyDescent="0.25">
      <c r="A259" s="5">
        <v>259</v>
      </c>
      <c r="B259" s="6" t="s">
        <v>205</v>
      </c>
      <c r="C259" s="7">
        <v>141839</v>
      </c>
      <c r="D259" s="7">
        <v>144130</v>
      </c>
      <c r="E259" s="7">
        <v>146735</v>
      </c>
      <c r="F259" s="7">
        <v>147931</v>
      </c>
      <c r="G259" s="7">
        <v>148578</v>
      </c>
      <c r="H259" s="7">
        <v>149677</v>
      </c>
      <c r="I259" s="7">
        <v>151814</v>
      </c>
      <c r="J259" s="7">
        <v>154348</v>
      </c>
      <c r="K259" s="7">
        <v>156009</v>
      </c>
      <c r="L259" s="7">
        <v>157224</v>
      </c>
      <c r="M259" s="7">
        <v>159367</v>
      </c>
      <c r="N259" s="7">
        <v>160035</v>
      </c>
      <c r="O259" s="7">
        <v>160450</v>
      </c>
      <c r="P259" s="7">
        <v>160644</v>
      </c>
      <c r="Q259" s="7">
        <v>160845</v>
      </c>
      <c r="R259" s="7">
        <v>162373</v>
      </c>
      <c r="S259" s="7">
        <v>164016</v>
      </c>
      <c r="T259" s="7">
        <v>165364</v>
      </c>
      <c r="U259" s="7">
        <v>166430</v>
      </c>
      <c r="V259" s="7">
        <v>167126</v>
      </c>
      <c r="W259" s="7">
        <v>168334</v>
      </c>
      <c r="X259" s="7">
        <v>169383</v>
      </c>
      <c r="Y259" s="7">
        <v>169540</v>
      </c>
      <c r="Z259" s="7">
        <v>169878</v>
      </c>
      <c r="AA259" s="7">
        <v>170162</v>
      </c>
      <c r="AB259" s="7">
        <v>169277</v>
      </c>
      <c r="AC259" s="8">
        <f t="shared" si="24"/>
        <v>0.19344468023604228</v>
      </c>
      <c r="AD259" s="8">
        <f t="shared" si="25"/>
        <v>7.0988306791439637E-3</v>
      </c>
      <c r="AE259" s="8">
        <f t="shared" si="26"/>
        <v>4.172708470613129E-3</v>
      </c>
      <c r="AF259" s="8">
        <f t="shared" si="27"/>
        <v>1.1178894531873595E-3</v>
      </c>
      <c r="AG259" s="8">
        <f t="shared" si="28"/>
        <v>-5.17353054921732E-4</v>
      </c>
      <c r="AH259" s="8">
        <f t="shared" si="29"/>
        <v>-5.2009261762320609E-3</v>
      </c>
    </row>
    <row r="260" spans="1:34" ht="15" customHeight="1" x14ac:dyDescent="0.25">
      <c r="A260" s="5">
        <v>260</v>
      </c>
      <c r="B260" s="9" t="s">
        <v>346</v>
      </c>
      <c r="C260" s="10">
        <v>336893</v>
      </c>
      <c r="D260" s="10">
        <v>338125</v>
      </c>
      <c r="E260" s="10">
        <v>342404</v>
      </c>
      <c r="F260" s="10">
        <v>346913</v>
      </c>
      <c r="G260" s="10">
        <v>349048</v>
      </c>
      <c r="H260" s="10">
        <v>344849</v>
      </c>
      <c r="I260" s="10">
        <v>348072</v>
      </c>
      <c r="J260" s="10">
        <v>351017</v>
      </c>
      <c r="K260" s="10">
        <v>354334</v>
      </c>
      <c r="L260" s="10">
        <v>360355</v>
      </c>
      <c r="M260" s="10">
        <v>490283</v>
      </c>
      <c r="N260" s="10">
        <v>498196</v>
      </c>
      <c r="O260" s="10">
        <v>500921</v>
      </c>
      <c r="P260" s="10">
        <v>506665</v>
      </c>
      <c r="Q260" s="10">
        <v>507329</v>
      </c>
      <c r="R260" s="10">
        <v>507912</v>
      </c>
      <c r="S260" s="10">
        <v>512110</v>
      </c>
      <c r="T260" s="10">
        <v>512089</v>
      </c>
      <c r="U260" s="10">
        <v>516519</v>
      </c>
      <c r="V260" s="10">
        <v>519693</v>
      </c>
      <c r="W260" s="10">
        <v>389230</v>
      </c>
      <c r="X260" s="10">
        <v>392645</v>
      </c>
      <c r="Y260" s="10">
        <v>392253</v>
      </c>
      <c r="Z260" s="10">
        <v>392345</v>
      </c>
      <c r="AA260" s="10">
        <v>392907</v>
      </c>
      <c r="AB260" s="10">
        <v>395412</v>
      </c>
      <c r="AC260" s="8">
        <f t="shared" si="24"/>
        <v>0.17370203595800446</v>
      </c>
      <c r="AD260" s="8">
        <f t="shared" si="25"/>
        <v>6.4270810856323912E-3</v>
      </c>
      <c r="AE260" s="8">
        <f t="shared" si="26"/>
        <v>-2.4727143673976659E-2</v>
      </c>
      <c r="AF260" s="8">
        <f t="shared" si="27"/>
        <v>3.1565375570452581E-3</v>
      </c>
      <c r="AG260" s="8">
        <f t="shared" si="28"/>
        <v>2.6773174709415759E-3</v>
      </c>
      <c r="AH260" s="8">
        <f t="shared" si="29"/>
        <v>6.3755545205353937E-3</v>
      </c>
    </row>
    <row r="261" spans="1:34" ht="15" customHeight="1" x14ac:dyDescent="0.25">
      <c r="A261" s="5">
        <v>261</v>
      </c>
      <c r="B261" s="9" t="s">
        <v>50</v>
      </c>
      <c r="C261" s="10">
        <v>193463</v>
      </c>
      <c r="D261" s="10">
        <v>192809</v>
      </c>
      <c r="E261" s="10">
        <v>192578</v>
      </c>
      <c r="F261" s="10">
        <v>193277</v>
      </c>
      <c r="G261" s="10">
        <v>193715</v>
      </c>
      <c r="H261" s="10">
        <v>193975</v>
      </c>
      <c r="I261" s="10">
        <v>190401</v>
      </c>
      <c r="J261" s="10">
        <v>191546</v>
      </c>
      <c r="K261" s="10">
        <v>192972</v>
      </c>
      <c r="L261" s="10">
        <v>194138</v>
      </c>
      <c r="M261" s="10">
        <v>200231</v>
      </c>
      <c r="N261" s="10">
        <v>202023</v>
      </c>
      <c r="O261" s="10">
        <v>203795</v>
      </c>
      <c r="P261" s="10">
        <v>206088</v>
      </c>
      <c r="Q261" s="10">
        <v>208369</v>
      </c>
      <c r="R261" s="10">
        <v>211543</v>
      </c>
      <c r="S261" s="10">
        <v>215028</v>
      </c>
      <c r="T261" s="10">
        <v>218123</v>
      </c>
      <c r="U261" s="10">
        <v>220228</v>
      </c>
      <c r="V261" s="10">
        <v>221909</v>
      </c>
      <c r="W261" s="10">
        <v>254332</v>
      </c>
      <c r="X261" s="10">
        <v>242520</v>
      </c>
      <c r="Y261" s="10">
        <v>239765</v>
      </c>
      <c r="Z261" s="10">
        <v>241119</v>
      </c>
      <c r="AA261" s="10">
        <v>243327</v>
      </c>
      <c r="AB261" s="10">
        <v>244655</v>
      </c>
      <c r="AC261" s="8">
        <f t="shared" si="24"/>
        <v>0.26460873655427652</v>
      </c>
      <c r="AD261" s="8">
        <f t="shared" si="25"/>
        <v>9.4347401917624918E-3</v>
      </c>
      <c r="AE261" s="8">
        <f t="shared" si="26"/>
        <v>1.4648327144168638E-2</v>
      </c>
      <c r="AF261" s="8">
        <f t="shared" si="27"/>
        <v>-7.7282712052794134E-3</v>
      </c>
      <c r="AG261" s="8">
        <f t="shared" si="28"/>
        <v>6.7526228083236717E-3</v>
      </c>
      <c r="AH261" s="8">
        <f t="shared" si="29"/>
        <v>5.4576762956844082E-3</v>
      </c>
    </row>
    <row r="262" spans="1:34" ht="15" customHeight="1" x14ac:dyDescent="0.25">
      <c r="A262" s="5">
        <v>262</v>
      </c>
      <c r="B262" s="6" t="s">
        <v>288</v>
      </c>
      <c r="C262" s="7">
        <v>460411</v>
      </c>
      <c r="D262" s="7">
        <v>464454</v>
      </c>
      <c r="E262" s="7">
        <v>463593</v>
      </c>
      <c r="F262" s="7">
        <v>463715</v>
      </c>
      <c r="G262" s="7">
        <v>463211</v>
      </c>
      <c r="H262" s="7">
        <v>461359</v>
      </c>
      <c r="I262" s="7">
        <v>459783</v>
      </c>
      <c r="J262" s="7">
        <v>461424</v>
      </c>
      <c r="K262" s="7">
        <v>466424</v>
      </c>
      <c r="L262" s="7">
        <v>472102</v>
      </c>
      <c r="M262" s="7">
        <v>484628</v>
      </c>
      <c r="N262" s="7">
        <v>486997</v>
      </c>
      <c r="O262" s="7">
        <v>489361</v>
      </c>
      <c r="P262" s="7">
        <v>493259</v>
      </c>
      <c r="Q262" s="7">
        <v>497518</v>
      </c>
      <c r="R262" s="7">
        <v>499611</v>
      </c>
      <c r="S262" s="7">
        <v>501269</v>
      </c>
      <c r="T262" s="7">
        <v>500840</v>
      </c>
      <c r="U262" s="7">
        <v>495669</v>
      </c>
      <c r="V262" s="7">
        <v>490579</v>
      </c>
      <c r="W262" s="7">
        <v>488514</v>
      </c>
      <c r="X262" s="7">
        <v>484827</v>
      </c>
      <c r="Y262" s="7">
        <v>483236</v>
      </c>
      <c r="Z262" s="7">
        <v>483405</v>
      </c>
      <c r="AA262" s="7">
        <v>485363</v>
      </c>
      <c r="AB262" s="7">
        <v>486444</v>
      </c>
      <c r="AC262" s="8">
        <f t="shared" si="24"/>
        <v>5.6542958356772532E-2</v>
      </c>
      <c r="AD262" s="8">
        <f t="shared" si="25"/>
        <v>2.2025107013510237E-3</v>
      </c>
      <c r="AE262" s="8">
        <f t="shared" si="26"/>
        <v>-2.6672374381134789E-3</v>
      </c>
      <c r="AF262" s="8">
        <f t="shared" si="27"/>
        <v>-8.4890810264648398E-4</v>
      </c>
      <c r="AG262" s="8">
        <f t="shared" si="28"/>
        <v>2.2079806505534982E-3</v>
      </c>
      <c r="AH262" s="8">
        <f t="shared" si="29"/>
        <v>2.2271990242354691E-3</v>
      </c>
    </row>
    <row r="263" spans="1:34" ht="15" customHeight="1" x14ac:dyDescent="0.25">
      <c r="A263" s="5">
        <v>263</v>
      </c>
      <c r="B263" s="6" t="s">
        <v>249</v>
      </c>
      <c r="C263" s="7">
        <v>183521</v>
      </c>
      <c r="D263" s="7">
        <v>185090</v>
      </c>
      <c r="E263" s="7">
        <v>185148</v>
      </c>
      <c r="F263" s="7">
        <v>187890</v>
      </c>
      <c r="G263" s="7">
        <v>190298</v>
      </c>
      <c r="H263" s="7">
        <v>193541</v>
      </c>
      <c r="I263" s="7">
        <v>196691</v>
      </c>
      <c r="J263" s="7">
        <v>198394</v>
      </c>
      <c r="K263" s="7">
        <v>200125</v>
      </c>
      <c r="L263" s="7">
        <v>200502</v>
      </c>
      <c r="M263" s="7">
        <v>197473</v>
      </c>
      <c r="N263" s="7">
        <v>198387</v>
      </c>
      <c r="O263" s="7">
        <v>199160</v>
      </c>
      <c r="P263" s="7">
        <v>200474</v>
      </c>
      <c r="Q263" s="7">
        <v>201770</v>
      </c>
      <c r="R263" s="7">
        <v>203423</v>
      </c>
      <c r="S263" s="7">
        <v>204104</v>
      </c>
      <c r="T263" s="7">
        <v>204832</v>
      </c>
      <c r="U263" s="7">
        <v>206218</v>
      </c>
      <c r="V263" s="7">
        <v>206974</v>
      </c>
      <c r="W263" s="7">
        <v>206985</v>
      </c>
      <c r="X263" s="7">
        <v>206970</v>
      </c>
      <c r="Y263" s="7">
        <v>207185</v>
      </c>
      <c r="Z263" s="7">
        <v>207133</v>
      </c>
      <c r="AA263" s="7">
        <v>208196</v>
      </c>
      <c r="AB263" s="7">
        <v>208774</v>
      </c>
      <c r="AC263" s="8">
        <f t="shared" si="24"/>
        <v>0.13760278115311053</v>
      </c>
      <c r="AD263" s="8">
        <f t="shared" si="25"/>
        <v>5.1702488377212141E-3</v>
      </c>
      <c r="AE263" s="8">
        <f t="shared" si="26"/>
        <v>2.5998509944538117E-3</v>
      </c>
      <c r="AF263" s="8">
        <f t="shared" si="27"/>
        <v>1.7226821771771927E-3</v>
      </c>
      <c r="AG263" s="8">
        <f t="shared" si="28"/>
        <v>2.5499834379381081E-3</v>
      </c>
      <c r="AH263" s="8">
        <f t="shared" si="29"/>
        <v>2.7762300908759055E-3</v>
      </c>
    </row>
    <row r="264" spans="1:34" ht="15" customHeight="1" x14ac:dyDescent="0.25">
      <c r="A264" s="5">
        <v>264</v>
      </c>
      <c r="B264" s="6" t="s">
        <v>280</v>
      </c>
      <c r="C264" s="7">
        <v>321042</v>
      </c>
      <c r="D264" s="7">
        <v>323992</v>
      </c>
      <c r="E264" s="7">
        <v>327080</v>
      </c>
      <c r="F264" s="7">
        <v>331209</v>
      </c>
      <c r="G264" s="7">
        <v>334622</v>
      </c>
      <c r="H264" s="7">
        <v>338877</v>
      </c>
      <c r="I264" s="7">
        <v>344269</v>
      </c>
      <c r="J264" s="7">
        <v>350765</v>
      </c>
      <c r="K264" s="7">
        <v>353381</v>
      </c>
      <c r="L264" s="7">
        <v>353722</v>
      </c>
      <c r="M264" s="7">
        <v>349285</v>
      </c>
      <c r="N264" s="7">
        <v>348301</v>
      </c>
      <c r="O264" s="7">
        <v>346779</v>
      </c>
      <c r="P264" s="7">
        <v>346073</v>
      </c>
      <c r="Q264" s="7">
        <v>344213</v>
      </c>
      <c r="R264" s="7">
        <v>342957</v>
      </c>
      <c r="S264" s="7">
        <v>342288</v>
      </c>
      <c r="T264" s="7">
        <v>341107</v>
      </c>
      <c r="U264" s="7">
        <v>340333</v>
      </c>
      <c r="V264" s="7">
        <v>339531</v>
      </c>
      <c r="W264" s="7">
        <v>338283</v>
      </c>
      <c r="X264" s="7">
        <v>336624</v>
      </c>
      <c r="Y264" s="7">
        <v>334863</v>
      </c>
      <c r="Z264" s="7">
        <v>335084</v>
      </c>
      <c r="AA264" s="7">
        <v>336491</v>
      </c>
      <c r="AB264" s="7">
        <v>337242</v>
      </c>
      <c r="AC264" s="8">
        <f t="shared" si="24"/>
        <v>5.0460687386697067E-2</v>
      </c>
      <c r="AD264" s="8">
        <f t="shared" si="25"/>
        <v>1.9710927679741364E-3</v>
      </c>
      <c r="AE264" s="8">
        <f t="shared" si="26"/>
        <v>-1.6790190022469842E-3</v>
      </c>
      <c r="AF264" s="8">
        <f t="shared" si="27"/>
        <v>-6.162200056681888E-4</v>
      </c>
      <c r="AG264" s="8">
        <f t="shared" si="28"/>
        <v>2.3625466171821596E-3</v>
      </c>
      <c r="AH264" s="8">
        <f t="shared" si="29"/>
        <v>2.231857612833627E-3</v>
      </c>
    </row>
    <row r="265" spans="1:34" ht="15" customHeight="1" x14ac:dyDescent="0.25">
      <c r="A265" s="5">
        <v>265</v>
      </c>
      <c r="B265" s="9" t="s">
        <v>253</v>
      </c>
      <c r="C265" s="10">
        <v>97384</v>
      </c>
      <c r="D265" s="10">
        <v>97753</v>
      </c>
      <c r="E265" s="10">
        <v>97821</v>
      </c>
      <c r="F265" s="10">
        <v>98009</v>
      </c>
      <c r="G265" s="10">
        <v>98281</v>
      </c>
      <c r="H265" s="10">
        <v>98458</v>
      </c>
      <c r="I265" s="10">
        <v>98910</v>
      </c>
      <c r="J265" s="10">
        <v>99376</v>
      </c>
      <c r="K265" s="10">
        <v>99864</v>
      </c>
      <c r="L265" s="10">
        <v>100070</v>
      </c>
      <c r="M265" s="10">
        <v>101608</v>
      </c>
      <c r="N265" s="10">
        <v>101965</v>
      </c>
      <c r="O265" s="10">
        <v>102060</v>
      </c>
      <c r="P265" s="10">
        <v>102180</v>
      </c>
      <c r="Q265" s="10">
        <v>102479</v>
      </c>
      <c r="R265" s="10">
        <v>102571</v>
      </c>
      <c r="S265" s="10">
        <v>102904</v>
      </c>
      <c r="T265" s="10">
        <v>103154</v>
      </c>
      <c r="U265" s="10">
        <v>103722</v>
      </c>
      <c r="V265" s="10">
        <v>104138</v>
      </c>
      <c r="W265" s="10">
        <v>104159</v>
      </c>
      <c r="X265" s="10">
        <v>104128</v>
      </c>
      <c r="Y265" s="10">
        <v>104103</v>
      </c>
      <c r="Z265" s="10">
        <v>104349</v>
      </c>
      <c r="AA265" s="10">
        <v>104721</v>
      </c>
      <c r="AB265" s="10">
        <v>104669</v>
      </c>
      <c r="AC265" s="8">
        <f t="shared" si="24"/>
        <v>7.480694980694981E-2</v>
      </c>
      <c r="AD265" s="8">
        <f t="shared" si="25"/>
        <v>2.8898100292471529E-3</v>
      </c>
      <c r="AE265" s="8">
        <f t="shared" si="26"/>
        <v>2.0268260681595152E-3</v>
      </c>
      <c r="AF265" s="8">
        <f t="shared" si="27"/>
        <v>9.7735974217005861E-4</v>
      </c>
      <c r="AG265" s="8">
        <f t="shared" si="28"/>
        <v>1.8090331082543099E-3</v>
      </c>
      <c r="AH265" s="8">
        <f t="shared" si="29"/>
        <v>-4.9655751950420637E-4</v>
      </c>
    </row>
    <row r="266" spans="1:34" ht="15" customHeight="1" x14ac:dyDescent="0.25">
      <c r="A266" s="5">
        <v>266</v>
      </c>
      <c r="B266" s="6" t="s">
        <v>180</v>
      </c>
      <c r="C266" s="7">
        <v>223245</v>
      </c>
      <c r="D266" s="7">
        <v>224928</v>
      </c>
      <c r="E266" s="7">
        <v>226893</v>
      </c>
      <c r="F266" s="7">
        <v>228038</v>
      </c>
      <c r="G266" s="7">
        <v>226728</v>
      </c>
      <c r="H266" s="7">
        <v>224877</v>
      </c>
      <c r="I266" s="7">
        <v>223351</v>
      </c>
      <c r="J266" s="7">
        <v>222246</v>
      </c>
      <c r="K266" s="7">
        <v>221521</v>
      </c>
      <c r="L266" s="7">
        <v>221151</v>
      </c>
      <c r="M266" s="7">
        <v>216300</v>
      </c>
      <c r="N266" s="7">
        <v>217348</v>
      </c>
      <c r="O266" s="7">
        <v>218386</v>
      </c>
      <c r="P266" s="7">
        <v>219709</v>
      </c>
      <c r="Q266" s="7">
        <v>221066</v>
      </c>
      <c r="R266" s="7">
        <v>222252</v>
      </c>
      <c r="S266" s="7">
        <v>223614</v>
      </c>
      <c r="T266" s="7">
        <v>225233</v>
      </c>
      <c r="U266" s="7">
        <v>226724</v>
      </c>
      <c r="V266" s="7">
        <v>227436</v>
      </c>
      <c r="W266" s="7">
        <v>228055</v>
      </c>
      <c r="X266" s="7">
        <v>232449</v>
      </c>
      <c r="Y266" s="7">
        <v>232970</v>
      </c>
      <c r="Z266" s="7">
        <v>233592</v>
      </c>
      <c r="AA266" s="7">
        <v>233951</v>
      </c>
      <c r="AB266" s="7">
        <v>233539</v>
      </c>
      <c r="AC266" s="8">
        <f t="shared" si="24"/>
        <v>4.611077515733835E-2</v>
      </c>
      <c r="AD266" s="8">
        <f t="shared" si="25"/>
        <v>1.804797234691069E-3</v>
      </c>
      <c r="AE266" s="8">
        <f t="shared" si="26"/>
        <v>4.9660113117053761E-3</v>
      </c>
      <c r="AF266" s="8">
        <f t="shared" si="27"/>
        <v>4.7637625663510264E-3</v>
      </c>
      <c r="AG266" s="8">
        <f t="shared" si="28"/>
        <v>8.1346295015460868E-4</v>
      </c>
      <c r="AH266" s="8">
        <f t="shared" si="29"/>
        <v>-1.7610525280934897E-3</v>
      </c>
    </row>
    <row r="267" spans="1:34" ht="15" customHeight="1" x14ac:dyDescent="0.25">
      <c r="A267" s="5">
        <v>267</v>
      </c>
      <c r="B267" s="9" t="s">
        <v>334</v>
      </c>
      <c r="C267" s="10">
        <v>170813</v>
      </c>
      <c r="D267" s="10">
        <v>170199</v>
      </c>
      <c r="E267" s="10">
        <v>169428</v>
      </c>
      <c r="F267" s="10">
        <v>169468</v>
      </c>
      <c r="G267" s="10">
        <v>168763</v>
      </c>
      <c r="H267" s="10">
        <v>169110</v>
      </c>
      <c r="I267" s="10">
        <v>169931</v>
      </c>
      <c r="J267" s="10">
        <v>169985</v>
      </c>
      <c r="K267" s="10">
        <v>169812</v>
      </c>
      <c r="L267" s="10">
        <v>169825</v>
      </c>
      <c r="M267" s="10">
        <v>189517</v>
      </c>
      <c r="N267" s="10">
        <v>189471</v>
      </c>
      <c r="O267" s="10">
        <v>189431</v>
      </c>
      <c r="P267" s="10">
        <v>188899</v>
      </c>
      <c r="Q267" s="10">
        <v>187998</v>
      </c>
      <c r="R267" s="10">
        <v>187068</v>
      </c>
      <c r="S267" s="10">
        <v>186833</v>
      </c>
      <c r="T267" s="10">
        <v>186371</v>
      </c>
      <c r="U267" s="10">
        <v>186159</v>
      </c>
      <c r="V267" s="10">
        <v>185544</v>
      </c>
      <c r="W267" s="10">
        <v>168791</v>
      </c>
      <c r="X267" s="10">
        <v>168669</v>
      </c>
      <c r="Y267" s="10">
        <v>168405</v>
      </c>
      <c r="Z267" s="10">
        <v>168539</v>
      </c>
      <c r="AA267" s="10">
        <v>168774</v>
      </c>
      <c r="AB267" s="10">
        <v>169241</v>
      </c>
      <c r="AC267" s="8">
        <f t="shared" si="24"/>
        <v>-9.2030466065229233E-3</v>
      </c>
      <c r="AD267" s="8">
        <f t="shared" si="25"/>
        <v>-3.6975787339055266E-4</v>
      </c>
      <c r="AE267" s="8">
        <f t="shared" si="26"/>
        <v>-9.9648636805693691E-3</v>
      </c>
      <c r="AF267" s="8">
        <f t="shared" si="27"/>
        <v>5.3263607987541484E-4</v>
      </c>
      <c r="AG267" s="8">
        <f t="shared" si="28"/>
        <v>1.6520104095913979E-3</v>
      </c>
      <c r="AH267" s="8">
        <f t="shared" si="29"/>
        <v>2.7670138765449655E-3</v>
      </c>
    </row>
    <row r="268" spans="1:34" ht="15" customHeight="1" x14ac:dyDescent="0.25">
      <c r="A268" s="5">
        <v>268</v>
      </c>
      <c r="B268" s="9" t="s">
        <v>127</v>
      </c>
      <c r="C268" s="10">
        <v>2147948</v>
      </c>
      <c r="D268" s="10">
        <v>2144528</v>
      </c>
      <c r="E268" s="10">
        <v>2140552</v>
      </c>
      <c r="F268" s="10">
        <v>2136026</v>
      </c>
      <c r="G268" s="10">
        <v>2128958</v>
      </c>
      <c r="H268" s="10">
        <v>2118249</v>
      </c>
      <c r="I268" s="10">
        <v>2106336</v>
      </c>
      <c r="J268" s="10">
        <v>2099185</v>
      </c>
      <c r="K268" s="10">
        <v>2094051</v>
      </c>
      <c r="L268" s="10">
        <v>2091286</v>
      </c>
      <c r="M268" s="10">
        <v>2076521</v>
      </c>
      <c r="N268" s="10">
        <v>2074352</v>
      </c>
      <c r="O268" s="10">
        <v>2074460</v>
      </c>
      <c r="P268" s="10">
        <v>2081096</v>
      </c>
      <c r="Q268" s="10">
        <v>2085620</v>
      </c>
      <c r="R268" s="10">
        <v>2086587</v>
      </c>
      <c r="S268" s="10">
        <v>2087581</v>
      </c>
      <c r="T268" s="10">
        <v>2088066</v>
      </c>
      <c r="U268" s="10">
        <v>2088449</v>
      </c>
      <c r="V268" s="10">
        <v>2087829</v>
      </c>
      <c r="W268" s="10">
        <v>126390</v>
      </c>
      <c r="X268" s="10">
        <v>127487</v>
      </c>
      <c r="Y268" s="10">
        <v>128566</v>
      </c>
      <c r="Z268" s="10">
        <v>130260</v>
      </c>
      <c r="AA268" s="10">
        <v>132522</v>
      </c>
      <c r="AB268" s="10">
        <v>134057</v>
      </c>
      <c r="AC268" s="8">
        <f t="shared" si="24"/>
        <v>-0.93758834012741465</v>
      </c>
      <c r="AD268" s="8">
        <f t="shared" si="25"/>
        <v>-0.10502556607767233</v>
      </c>
      <c r="AE268" s="8">
        <f t="shared" si="26"/>
        <v>-0.24004950905291922</v>
      </c>
      <c r="AF268" s="8">
        <f t="shared" si="27"/>
        <v>1.184818379220709E-2</v>
      </c>
      <c r="AG268" s="8">
        <f t="shared" si="28"/>
        <v>1.4038524612159708E-2</v>
      </c>
      <c r="AH268" s="8">
        <f t="shared" si="29"/>
        <v>1.158298244819728E-2</v>
      </c>
    </row>
    <row r="269" spans="1:34" ht="15" customHeight="1" x14ac:dyDescent="0.25">
      <c r="A269" s="5">
        <v>269</v>
      </c>
      <c r="B269" s="9" t="s">
        <v>276</v>
      </c>
      <c r="C269" s="10">
        <v>158735</v>
      </c>
      <c r="D269" s="10">
        <v>159756</v>
      </c>
      <c r="E269" s="10">
        <v>160791</v>
      </c>
      <c r="F269" s="10">
        <v>161824</v>
      </c>
      <c r="G269" s="10">
        <v>161761</v>
      </c>
      <c r="H269" s="10">
        <v>162530</v>
      </c>
      <c r="I269" s="10">
        <v>162783</v>
      </c>
      <c r="J269" s="10">
        <v>162698</v>
      </c>
      <c r="K269" s="10">
        <v>160266</v>
      </c>
      <c r="L269" s="10">
        <v>159828</v>
      </c>
      <c r="M269" s="10">
        <v>160184</v>
      </c>
      <c r="N269" s="10">
        <v>160042</v>
      </c>
      <c r="O269" s="10">
        <v>160666</v>
      </c>
      <c r="P269" s="10">
        <v>160652</v>
      </c>
      <c r="Q269" s="10">
        <v>160744</v>
      </c>
      <c r="R269" s="10">
        <v>160907</v>
      </c>
      <c r="S269" s="10">
        <v>160228</v>
      </c>
      <c r="T269" s="10">
        <v>160838</v>
      </c>
      <c r="U269" s="10">
        <v>161080</v>
      </c>
      <c r="V269" s="10">
        <v>161144</v>
      </c>
      <c r="W269" s="10">
        <v>160215</v>
      </c>
      <c r="X269" s="10">
        <v>160195</v>
      </c>
      <c r="Y269" s="10">
        <v>159780</v>
      </c>
      <c r="Z269" s="10">
        <v>159607</v>
      </c>
      <c r="AA269" s="10">
        <v>159588</v>
      </c>
      <c r="AB269" s="10">
        <v>159552</v>
      </c>
      <c r="AC269" s="8">
        <f t="shared" si="24"/>
        <v>5.1469430182379435E-3</v>
      </c>
      <c r="AD269" s="8">
        <f t="shared" si="25"/>
        <v>2.0537079695759353E-4</v>
      </c>
      <c r="AE269" s="8">
        <f t="shared" si="26"/>
        <v>-8.453095677716238E-4</v>
      </c>
      <c r="AF269" s="8">
        <f t="shared" si="27"/>
        <v>-8.2901124188206055E-4</v>
      </c>
      <c r="AG269" s="8">
        <f t="shared" si="28"/>
        <v>-4.7588045056368156E-4</v>
      </c>
      <c r="AH269" s="8">
        <f t="shared" si="29"/>
        <v>-2.2558087074216106E-4</v>
      </c>
    </row>
    <row r="270" spans="1:34" ht="15" customHeight="1" x14ac:dyDescent="0.25">
      <c r="A270" s="5">
        <v>270</v>
      </c>
      <c r="B270" s="6" t="s">
        <v>282</v>
      </c>
      <c r="C270" s="7">
        <v>375820</v>
      </c>
      <c r="D270" s="7">
        <v>374642</v>
      </c>
      <c r="E270" s="7">
        <v>373855</v>
      </c>
      <c r="F270" s="7">
        <v>372866</v>
      </c>
      <c r="G270" s="7">
        <v>372754</v>
      </c>
      <c r="H270" s="7">
        <v>372916</v>
      </c>
      <c r="I270" s="7">
        <v>373818</v>
      </c>
      <c r="J270" s="7">
        <v>375360</v>
      </c>
      <c r="K270" s="7">
        <v>376980</v>
      </c>
      <c r="L270" s="7">
        <v>379066</v>
      </c>
      <c r="M270" s="7">
        <v>379921</v>
      </c>
      <c r="N270" s="7">
        <v>381517</v>
      </c>
      <c r="O270" s="7">
        <v>383900</v>
      </c>
      <c r="P270" s="7">
        <v>385952</v>
      </c>
      <c r="Q270" s="7">
        <v>386819</v>
      </c>
      <c r="R270" s="7">
        <v>386759</v>
      </c>
      <c r="S270" s="7">
        <v>386181</v>
      </c>
      <c r="T270" s="7">
        <v>385672</v>
      </c>
      <c r="U270" s="7">
        <v>385106</v>
      </c>
      <c r="V270" s="7">
        <v>385104</v>
      </c>
      <c r="W270" s="7">
        <v>383767</v>
      </c>
      <c r="X270" s="7">
        <v>381277</v>
      </c>
      <c r="Y270" s="7">
        <v>378925</v>
      </c>
      <c r="Z270" s="7">
        <v>378915</v>
      </c>
      <c r="AA270" s="7">
        <v>379916</v>
      </c>
      <c r="AB270" s="7">
        <v>380452</v>
      </c>
      <c r="AC270" s="8">
        <f t="shared" si="24"/>
        <v>1.2325049225693151E-2</v>
      </c>
      <c r="AD270" s="8">
        <f t="shared" si="25"/>
        <v>4.9010863121878856E-4</v>
      </c>
      <c r="AE270" s="8">
        <f t="shared" si="26"/>
        <v>-1.6428231351210965E-3</v>
      </c>
      <c r="AF270" s="8">
        <f t="shared" si="27"/>
        <v>-1.7336111677977994E-3</v>
      </c>
      <c r="AG270" s="8">
        <f t="shared" si="28"/>
        <v>1.3414733793970512E-3</v>
      </c>
      <c r="AH270" s="8">
        <f t="shared" si="29"/>
        <v>1.4108381852830625E-3</v>
      </c>
    </row>
    <row r="271" spans="1:34" ht="15" customHeight="1" x14ac:dyDescent="0.25">
      <c r="A271" s="5">
        <v>271</v>
      </c>
      <c r="B271" s="9" t="s">
        <v>268</v>
      </c>
      <c r="C271" s="10">
        <v>406966</v>
      </c>
      <c r="D271" s="10">
        <v>407339</v>
      </c>
      <c r="E271" s="10">
        <v>407872</v>
      </c>
      <c r="F271" s="10">
        <v>408421</v>
      </c>
      <c r="G271" s="10">
        <v>408520</v>
      </c>
      <c r="H271" s="10">
        <v>407753</v>
      </c>
      <c r="I271" s="10">
        <v>407966</v>
      </c>
      <c r="J271" s="10">
        <v>408592</v>
      </c>
      <c r="K271" s="10">
        <v>408782</v>
      </c>
      <c r="L271" s="10">
        <v>408005</v>
      </c>
      <c r="M271" s="10">
        <v>404319</v>
      </c>
      <c r="N271" s="10">
        <v>403903</v>
      </c>
      <c r="O271" s="10">
        <v>404472</v>
      </c>
      <c r="P271" s="10">
        <v>404877</v>
      </c>
      <c r="Q271" s="10">
        <v>405652</v>
      </c>
      <c r="R271" s="10">
        <v>404874</v>
      </c>
      <c r="S271" s="10">
        <v>403977</v>
      </c>
      <c r="T271" s="10">
        <v>402690</v>
      </c>
      <c r="U271" s="10">
        <v>402232</v>
      </c>
      <c r="V271" s="10">
        <v>401841</v>
      </c>
      <c r="W271" s="10">
        <v>401237</v>
      </c>
      <c r="X271" s="10">
        <v>400315</v>
      </c>
      <c r="Y271" s="10">
        <v>399242</v>
      </c>
      <c r="Z271" s="10">
        <v>399266</v>
      </c>
      <c r="AA271" s="10">
        <v>399807</v>
      </c>
      <c r="AB271" s="10">
        <v>400246</v>
      </c>
      <c r="AC271" s="8">
        <f t="shared" si="24"/>
        <v>-1.6512435928308509E-2</v>
      </c>
      <c r="AD271" s="8">
        <f t="shared" si="25"/>
        <v>-6.657896954783693E-4</v>
      </c>
      <c r="AE271" s="8">
        <f t="shared" si="26"/>
        <v>-1.1489943516587164E-3</v>
      </c>
      <c r="AF271" s="8">
        <f t="shared" si="27"/>
        <v>-4.9446113228179822E-4</v>
      </c>
      <c r="AG271" s="8">
        <f t="shared" si="28"/>
        <v>8.3755346853586765E-4</v>
      </c>
      <c r="AH271" s="8">
        <f t="shared" si="29"/>
        <v>1.0980297993782001E-3</v>
      </c>
    </row>
    <row r="272" spans="1:34" ht="15" customHeight="1" x14ac:dyDescent="0.25">
      <c r="A272" s="5">
        <v>272</v>
      </c>
      <c r="B272" s="6" t="s">
        <v>264</v>
      </c>
      <c r="C272" s="7">
        <v>2701634</v>
      </c>
      <c r="D272" s="7">
        <v>2719279</v>
      </c>
      <c r="E272" s="7">
        <v>2733818</v>
      </c>
      <c r="F272" s="7">
        <v>2743862</v>
      </c>
      <c r="G272" s="7">
        <v>2759153</v>
      </c>
      <c r="H272" s="7">
        <v>2773155</v>
      </c>
      <c r="I272" s="7">
        <v>2791682</v>
      </c>
      <c r="J272" s="7">
        <v>2806368</v>
      </c>
      <c r="K272" s="7">
        <v>2818688</v>
      </c>
      <c r="L272" s="7">
        <v>2828990</v>
      </c>
      <c r="M272" s="7">
        <v>2790435</v>
      </c>
      <c r="N272" s="7">
        <v>2797195</v>
      </c>
      <c r="O272" s="7">
        <v>2800312</v>
      </c>
      <c r="P272" s="7">
        <v>2804650</v>
      </c>
      <c r="Q272" s="7">
        <v>2810147</v>
      </c>
      <c r="R272" s="7">
        <v>2815810</v>
      </c>
      <c r="S272" s="7">
        <v>2815582</v>
      </c>
      <c r="T272" s="7">
        <v>2817269</v>
      </c>
      <c r="U272" s="7">
        <v>2816807</v>
      </c>
      <c r="V272" s="7">
        <v>2817956</v>
      </c>
      <c r="W272" s="7">
        <v>2819811</v>
      </c>
      <c r="X272" s="7">
        <v>2814042</v>
      </c>
      <c r="Y272" s="7">
        <v>2803083</v>
      </c>
      <c r="Z272" s="7">
        <v>2804698</v>
      </c>
      <c r="AA272" s="7">
        <v>2811394</v>
      </c>
      <c r="AB272" s="7">
        <v>2814421</v>
      </c>
      <c r="AC272" s="8">
        <f t="shared" si="24"/>
        <v>4.1747697874693609E-2</v>
      </c>
      <c r="AD272" s="8">
        <f t="shared" si="25"/>
        <v>1.6373302219556685E-3</v>
      </c>
      <c r="AE272" s="8">
        <f t="shared" si="26"/>
        <v>-4.9339565696970844E-5</v>
      </c>
      <c r="AF272" s="8">
        <f t="shared" si="27"/>
        <v>-3.8258776026212082E-4</v>
      </c>
      <c r="AG272" s="8">
        <f t="shared" si="28"/>
        <v>1.3464635772268974E-3</v>
      </c>
      <c r="AH272" s="8">
        <f t="shared" si="29"/>
        <v>1.0766900690547109E-3</v>
      </c>
    </row>
    <row r="273" spans="1:34" ht="15" customHeight="1" x14ac:dyDescent="0.25">
      <c r="A273" s="5">
        <v>273</v>
      </c>
      <c r="B273" s="9" t="s">
        <v>274</v>
      </c>
      <c r="C273" s="10">
        <v>224800</v>
      </c>
      <c r="D273" s="10">
        <v>224906</v>
      </c>
      <c r="E273" s="10">
        <v>225024</v>
      </c>
      <c r="F273" s="10">
        <v>225567</v>
      </c>
      <c r="G273" s="10">
        <v>226331</v>
      </c>
      <c r="H273" s="10">
        <v>227102</v>
      </c>
      <c r="I273" s="10">
        <v>227488</v>
      </c>
      <c r="J273" s="10">
        <v>228615</v>
      </c>
      <c r="K273" s="10">
        <v>229774</v>
      </c>
      <c r="L273" s="10">
        <v>230824</v>
      </c>
      <c r="M273" s="10">
        <v>234315</v>
      </c>
      <c r="N273" s="10">
        <v>234964</v>
      </c>
      <c r="O273" s="10">
        <v>234894</v>
      </c>
      <c r="P273" s="10">
        <v>234550</v>
      </c>
      <c r="Q273" s="10">
        <v>234647</v>
      </c>
      <c r="R273" s="10">
        <v>234663</v>
      </c>
      <c r="S273" s="10">
        <v>234485</v>
      </c>
      <c r="T273" s="10">
        <v>234493</v>
      </c>
      <c r="U273" s="10">
        <v>233864</v>
      </c>
      <c r="V273" s="10">
        <v>233708</v>
      </c>
      <c r="W273" s="10">
        <v>232908</v>
      </c>
      <c r="X273" s="10">
        <v>232884</v>
      </c>
      <c r="Y273" s="10">
        <v>231866</v>
      </c>
      <c r="Z273" s="10">
        <v>232355</v>
      </c>
      <c r="AA273" s="10">
        <v>232778</v>
      </c>
      <c r="AB273" s="10">
        <v>233052</v>
      </c>
      <c r="AC273" s="8">
        <f t="shared" si="24"/>
        <v>3.6708185053380783E-2</v>
      </c>
      <c r="AD273" s="8">
        <f t="shared" si="25"/>
        <v>1.4430596744801072E-3</v>
      </c>
      <c r="AE273" s="8">
        <f t="shared" si="26"/>
        <v>-6.8864654770472988E-4</v>
      </c>
      <c r="AF273" s="8">
        <f t="shared" si="27"/>
        <v>1.236234056882779E-4</v>
      </c>
      <c r="AG273" s="8">
        <f t="shared" si="28"/>
        <v>1.7021089588038496E-3</v>
      </c>
      <c r="AH273" s="8">
        <f t="shared" si="29"/>
        <v>1.1770871817783468E-3</v>
      </c>
    </row>
    <row r="274" spans="1:34" ht="15" customHeight="1" x14ac:dyDescent="0.25">
      <c r="A274" s="5">
        <v>274</v>
      </c>
      <c r="B274" s="9" t="s">
        <v>272</v>
      </c>
      <c r="C274" s="10">
        <v>138021</v>
      </c>
      <c r="D274" s="10">
        <v>138052</v>
      </c>
      <c r="E274" s="10">
        <v>138343</v>
      </c>
      <c r="F274" s="10">
        <v>138521</v>
      </c>
      <c r="G274" s="10">
        <v>138882</v>
      </c>
      <c r="H274" s="10">
        <v>138222</v>
      </c>
      <c r="I274" s="10">
        <v>137445</v>
      </c>
      <c r="J274" s="10">
        <v>136689</v>
      </c>
      <c r="K274" s="10">
        <v>136404</v>
      </c>
      <c r="L274" s="10">
        <v>135616</v>
      </c>
      <c r="M274" s="10">
        <v>135968</v>
      </c>
      <c r="N274" s="10">
        <v>135183</v>
      </c>
      <c r="O274" s="10">
        <v>134886</v>
      </c>
      <c r="P274" s="10">
        <v>134971</v>
      </c>
      <c r="Q274" s="10">
        <v>135092</v>
      </c>
      <c r="R274" s="10">
        <v>134683</v>
      </c>
      <c r="S274" s="10">
        <v>134706</v>
      </c>
      <c r="T274" s="10">
        <v>134549</v>
      </c>
      <c r="U274" s="10">
        <v>134338</v>
      </c>
      <c r="V274" s="10">
        <v>134344</v>
      </c>
      <c r="W274" s="10">
        <v>134198</v>
      </c>
      <c r="X274" s="10">
        <v>133907</v>
      </c>
      <c r="Y274" s="10">
        <v>133439</v>
      </c>
      <c r="Z274" s="10">
        <v>133331</v>
      </c>
      <c r="AA274" s="10">
        <v>133611</v>
      </c>
      <c r="AB274" s="10">
        <v>133408</v>
      </c>
      <c r="AC274" s="8">
        <f t="shared" si="24"/>
        <v>-3.3422450206852583E-2</v>
      </c>
      <c r="AD274" s="8">
        <f t="shared" si="25"/>
        <v>-1.3588257908498935E-3</v>
      </c>
      <c r="AE274" s="8">
        <f t="shared" si="26"/>
        <v>-9.5072451166877681E-4</v>
      </c>
      <c r="AF274" s="8">
        <f t="shared" si="27"/>
        <v>-1.1801469978612866E-3</v>
      </c>
      <c r="AG274" s="8">
        <f t="shared" si="28"/>
        <v>-7.7444627401335175E-5</v>
      </c>
      <c r="AH274" s="8">
        <f t="shared" si="29"/>
        <v>-1.5193359828157861E-3</v>
      </c>
    </row>
    <row r="275" spans="1:34" ht="15" customHeight="1" x14ac:dyDescent="0.25">
      <c r="A275" s="5">
        <v>275</v>
      </c>
      <c r="B275" s="6" t="s">
        <v>344</v>
      </c>
      <c r="C275" s="7">
        <v>104655</v>
      </c>
      <c r="D275" s="7">
        <v>104233</v>
      </c>
      <c r="E275" s="7">
        <v>104901</v>
      </c>
      <c r="F275" s="7">
        <v>104891</v>
      </c>
      <c r="G275" s="7">
        <v>105245</v>
      </c>
      <c r="H275" s="7">
        <v>104885</v>
      </c>
      <c r="I275" s="7">
        <v>104291</v>
      </c>
      <c r="J275" s="7">
        <v>104223</v>
      </c>
      <c r="K275" s="7">
        <v>104313</v>
      </c>
      <c r="L275" s="7">
        <v>104495</v>
      </c>
      <c r="M275" s="7">
        <v>142475</v>
      </c>
      <c r="N275" s="7">
        <v>141611</v>
      </c>
      <c r="O275" s="7">
        <v>141523</v>
      </c>
      <c r="P275" s="7">
        <v>141024</v>
      </c>
      <c r="Q275" s="7">
        <v>140589</v>
      </c>
      <c r="R275" s="7">
        <v>139634</v>
      </c>
      <c r="S275" s="7">
        <v>139456</v>
      </c>
      <c r="T275" s="7">
        <v>138241</v>
      </c>
      <c r="U275" s="7">
        <v>137540</v>
      </c>
      <c r="V275" s="7">
        <v>137354</v>
      </c>
      <c r="W275" s="7">
        <v>105409</v>
      </c>
      <c r="X275" s="7">
        <v>104703</v>
      </c>
      <c r="Y275" s="7">
        <v>103890</v>
      </c>
      <c r="Z275" s="7">
        <v>104396</v>
      </c>
      <c r="AA275" s="7">
        <v>104788</v>
      </c>
      <c r="AB275" s="7">
        <v>105067</v>
      </c>
      <c r="AC275" s="8">
        <f t="shared" si="24"/>
        <v>3.9367445415890304E-3</v>
      </c>
      <c r="AD275" s="8">
        <f t="shared" si="25"/>
        <v>1.5717298398354451E-4</v>
      </c>
      <c r="AE275" s="8">
        <f t="shared" si="26"/>
        <v>-2.8041962916408147E-2</v>
      </c>
      <c r="AF275" s="8">
        <f t="shared" si="27"/>
        <v>-6.4974473575518665E-4</v>
      </c>
      <c r="AG275" s="8">
        <f t="shared" si="28"/>
        <v>3.7622578633120796E-3</v>
      </c>
      <c r="AH275" s="8">
        <f t="shared" si="29"/>
        <v>2.6625186090010306E-3</v>
      </c>
    </row>
    <row r="276" spans="1:34" ht="15" customHeight="1" x14ac:dyDescent="0.25">
      <c r="A276" s="5">
        <v>276</v>
      </c>
      <c r="B276" s="6" t="s">
        <v>235</v>
      </c>
      <c r="C276" s="7">
        <v>175831</v>
      </c>
      <c r="D276" s="7">
        <v>176193</v>
      </c>
      <c r="E276" s="7">
        <v>176552</v>
      </c>
      <c r="F276" s="7">
        <v>178196</v>
      </c>
      <c r="G276" s="7">
        <v>179378</v>
      </c>
      <c r="H276" s="7">
        <v>180148</v>
      </c>
      <c r="I276" s="7">
        <v>181852</v>
      </c>
      <c r="J276" s="7">
        <v>182942</v>
      </c>
      <c r="K276" s="7">
        <v>184165</v>
      </c>
      <c r="L276" s="7">
        <v>185598</v>
      </c>
      <c r="M276" s="7">
        <v>159938</v>
      </c>
      <c r="N276" s="7">
        <v>160758</v>
      </c>
      <c r="O276" s="7">
        <v>161117</v>
      </c>
      <c r="P276" s="7">
        <v>160708</v>
      </c>
      <c r="Q276" s="7">
        <v>161132</v>
      </c>
      <c r="R276" s="7">
        <v>161009</v>
      </c>
      <c r="S276" s="7">
        <v>161778</v>
      </c>
      <c r="T276" s="7">
        <v>161754</v>
      </c>
      <c r="U276" s="7">
        <v>161616</v>
      </c>
      <c r="V276" s="7">
        <v>161578</v>
      </c>
      <c r="W276" s="7">
        <v>161954</v>
      </c>
      <c r="X276" s="7">
        <v>166066</v>
      </c>
      <c r="Y276" s="7">
        <v>165837</v>
      </c>
      <c r="Z276" s="7">
        <v>165135</v>
      </c>
      <c r="AA276" s="7">
        <v>164490</v>
      </c>
      <c r="AB276" s="7">
        <v>165231</v>
      </c>
      <c r="AC276" s="8">
        <f t="shared" si="24"/>
        <v>-6.0285160182220431E-2</v>
      </c>
      <c r="AD276" s="8">
        <f t="shared" si="25"/>
        <v>-2.4840620644409617E-3</v>
      </c>
      <c r="AE276" s="8">
        <f t="shared" si="26"/>
        <v>2.5917759363704995E-3</v>
      </c>
      <c r="AF276" s="8">
        <f t="shared" si="27"/>
        <v>4.0144665741834729E-3</v>
      </c>
      <c r="AG276" s="8">
        <f t="shared" si="28"/>
        <v>-1.2195502183250939E-3</v>
      </c>
      <c r="AH276" s="8">
        <f t="shared" si="29"/>
        <v>4.5048331205544412E-3</v>
      </c>
    </row>
    <row r="277" spans="1:34" ht="15" customHeight="1" x14ac:dyDescent="0.25">
      <c r="A277" s="5">
        <v>277</v>
      </c>
      <c r="B277" s="6" t="s">
        <v>332</v>
      </c>
      <c r="C277" s="7">
        <v>659224</v>
      </c>
      <c r="D277" s="7">
        <v>663781</v>
      </c>
      <c r="E277" s="7">
        <v>666252</v>
      </c>
      <c r="F277" s="7">
        <v>669292</v>
      </c>
      <c r="G277" s="7">
        <v>671681</v>
      </c>
      <c r="H277" s="7">
        <v>673162</v>
      </c>
      <c r="I277" s="7">
        <v>673647</v>
      </c>
      <c r="J277" s="7">
        <v>675351</v>
      </c>
      <c r="K277" s="7">
        <v>673345</v>
      </c>
      <c r="L277" s="7">
        <v>672220</v>
      </c>
      <c r="M277" s="7">
        <v>651503</v>
      </c>
      <c r="N277" s="7">
        <v>650807</v>
      </c>
      <c r="O277" s="7">
        <v>649903</v>
      </c>
      <c r="P277" s="7">
        <v>650042</v>
      </c>
      <c r="Q277" s="7">
        <v>649362</v>
      </c>
      <c r="R277" s="7">
        <v>648620</v>
      </c>
      <c r="S277" s="7">
        <v>648677</v>
      </c>
      <c r="T277" s="7">
        <v>648089</v>
      </c>
      <c r="U277" s="7">
        <v>647398</v>
      </c>
      <c r="V277" s="7">
        <v>646841</v>
      </c>
      <c r="W277" s="7">
        <v>605724</v>
      </c>
      <c r="X277" s="7">
        <v>601901</v>
      </c>
      <c r="Y277" s="7">
        <v>600271</v>
      </c>
      <c r="Z277" s="7">
        <v>599751</v>
      </c>
      <c r="AA277" s="7">
        <v>599402</v>
      </c>
      <c r="AB277" s="7">
        <v>599376</v>
      </c>
      <c r="AC277" s="8">
        <f t="shared" si="24"/>
        <v>-9.0785529653046607E-2</v>
      </c>
      <c r="AD277" s="8">
        <f t="shared" si="25"/>
        <v>-3.7997335397657039E-3</v>
      </c>
      <c r="AE277" s="8">
        <f t="shared" si="26"/>
        <v>-7.8647016188029273E-3</v>
      </c>
      <c r="AF277" s="8">
        <f t="shared" si="27"/>
        <v>-2.1048462452127881E-3</v>
      </c>
      <c r="AG277" s="8">
        <f t="shared" si="28"/>
        <v>-4.9724495647252009E-4</v>
      </c>
      <c r="AH277" s="8">
        <f t="shared" si="29"/>
        <v>-4.3376565310092391E-5</v>
      </c>
    </row>
    <row r="278" spans="1:34" ht="15" customHeight="1" x14ac:dyDescent="0.25">
      <c r="A278" s="5">
        <v>278</v>
      </c>
      <c r="B278" s="9" t="s">
        <v>293</v>
      </c>
      <c r="C278" s="10">
        <v>114035</v>
      </c>
      <c r="D278" s="10">
        <v>115133</v>
      </c>
      <c r="E278" s="10">
        <v>118277</v>
      </c>
      <c r="F278" s="10">
        <v>119780</v>
      </c>
      <c r="G278" s="10">
        <v>120863</v>
      </c>
      <c r="H278" s="10">
        <v>121912</v>
      </c>
      <c r="I278" s="10">
        <v>121613</v>
      </c>
      <c r="J278" s="10">
        <v>122289</v>
      </c>
      <c r="K278" s="10">
        <v>122407</v>
      </c>
      <c r="L278" s="10">
        <v>124131</v>
      </c>
      <c r="M278" s="10">
        <v>130162</v>
      </c>
      <c r="N278" s="10">
        <v>129498</v>
      </c>
      <c r="O278" s="10">
        <v>129369</v>
      </c>
      <c r="P278" s="10">
        <v>128899</v>
      </c>
      <c r="Q278" s="10">
        <v>128346</v>
      </c>
      <c r="R278" s="10">
        <v>127340</v>
      </c>
      <c r="S278" s="10">
        <v>126839</v>
      </c>
      <c r="T278" s="10">
        <v>125679</v>
      </c>
      <c r="U278" s="10">
        <v>124104</v>
      </c>
      <c r="V278" s="10">
        <v>122292</v>
      </c>
      <c r="W278" s="10">
        <v>121384</v>
      </c>
      <c r="X278" s="10">
        <v>121005</v>
      </c>
      <c r="Y278" s="10">
        <v>120504</v>
      </c>
      <c r="Z278" s="10">
        <v>120754</v>
      </c>
      <c r="AA278" s="10">
        <v>120525</v>
      </c>
      <c r="AB278" s="10">
        <v>120340</v>
      </c>
      <c r="AC278" s="8">
        <f t="shared" si="24"/>
        <v>5.5290042530801949E-2</v>
      </c>
      <c r="AD278" s="8">
        <f t="shared" si="25"/>
        <v>2.1549446017632423E-3</v>
      </c>
      <c r="AE278" s="8">
        <f t="shared" si="26"/>
        <v>-5.638006926195871E-3</v>
      </c>
      <c r="AF278" s="8">
        <f t="shared" si="27"/>
        <v>-1.7261094427325485E-3</v>
      </c>
      <c r="AG278" s="8">
        <f t="shared" si="28"/>
        <v>-4.5385617888071828E-4</v>
      </c>
      <c r="AH278" s="8">
        <f t="shared" si="29"/>
        <v>-1.5349512549263638E-3</v>
      </c>
    </row>
    <row r="279" spans="1:34" ht="15" customHeight="1" x14ac:dyDescent="0.25">
      <c r="A279" s="5">
        <v>279</v>
      </c>
      <c r="B279" s="6" t="s">
        <v>328</v>
      </c>
      <c r="C279" s="7">
        <v>400061</v>
      </c>
      <c r="D279" s="7">
        <v>400094</v>
      </c>
      <c r="E279" s="7">
        <v>398417</v>
      </c>
      <c r="F279" s="7">
        <v>397707</v>
      </c>
      <c r="G279" s="7">
        <v>397521</v>
      </c>
      <c r="H279" s="7">
        <v>398369</v>
      </c>
      <c r="I279" s="7">
        <v>402199</v>
      </c>
      <c r="J279" s="7">
        <v>405234</v>
      </c>
      <c r="K279" s="7">
        <v>409132</v>
      </c>
      <c r="L279" s="7">
        <v>411721</v>
      </c>
      <c r="M279" s="7">
        <v>430980</v>
      </c>
      <c r="N279" s="7">
        <v>430610</v>
      </c>
      <c r="O279" s="7">
        <v>431270</v>
      </c>
      <c r="P279" s="7">
        <v>431256</v>
      </c>
      <c r="Q279" s="7">
        <v>431600</v>
      </c>
      <c r="R279" s="7">
        <v>432023</v>
      </c>
      <c r="S279" s="7">
        <v>432418</v>
      </c>
      <c r="T279" s="7">
        <v>431436</v>
      </c>
      <c r="U279" s="7">
        <v>431457</v>
      </c>
      <c r="V279" s="7">
        <v>430743</v>
      </c>
      <c r="W279" s="7">
        <v>414414</v>
      </c>
      <c r="X279" s="7">
        <v>413299</v>
      </c>
      <c r="Y279" s="7">
        <v>411378</v>
      </c>
      <c r="Z279" s="7">
        <v>411693</v>
      </c>
      <c r="AA279" s="7">
        <v>412193</v>
      </c>
      <c r="AB279" s="7">
        <v>411658</v>
      </c>
      <c r="AC279" s="8">
        <f t="shared" si="24"/>
        <v>2.8988079317904019E-2</v>
      </c>
      <c r="AD279" s="8">
        <f t="shared" si="25"/>
        <v>1.1436883957332E-3</v>
      </c>
      <c r="AE279" s="8">
        <f t="shared" si="26"/>
        <v>-4.8169530930367577E-3</v>
      </c>
      <c r="AF279" s="8">
        <f t="shared" si="27"/>
        <v>-1.3336232565978046E-3</v>
      </c>
      <c r="AG279" s="8">
        <f t="shared" si="28"/>
        <v>2.2682828419240408E-4</v>
      </c>
      <c r="AH279" s="8">
        <f t="shared" si="29"/>
        <v>-1.2979356757635379E-3</v>
      </c>
    </row>
    <row r="280" spans="1:34" ht="15" customHeight="1" x14ac:dyDescent="0.25">
      <c r="A280" s="5">
        <v>280</v>
      </c>
      <c r="B280" s="9" t="s">
        <v>247</v>
      </c>
      <c r="C280" s="10">
        <v>1208269</v>
      </c>
      <c r="D280" s="10">
        <v>1216654</v>
      </c>
      <c r="E280" s="10">
        <v>1226669</v>
      </c>
      <c r="F280" s="10">
        <v>1238075</v>
      </c>
      <c r="G280" s="10">
        <v>1249048</v>
      </c>
      <c r="H280" s="10">
        <v>1261429</v>
      </c>
      <c r="I280" s="10">
        <v>1280666</v>
      </c>
      <c r="J280" s="10">
        <v>1290610</v>
      </c>
      <c r="K280" s="10">
        <v>1298529</v>
      </c>
      <c r="L280" s="10">
        <v>1304926</v>
      </c>
      <c r="M280" s="10">
        <v>1317257</v>
      </c>
      <c r="N280" s="10">
        <v>1322574</v>
      </c>
      <c r="O280" s="10">
        <v>1329248</v>
      </c>
      <c r="P280" s="10">
        <v>1328990</v>
      </c>
      <c r="Q280" s="10">
        <v>1329351</v>
      </c>
      <c r="R280" s="10">
        <v>1329749</v>
      </c>
      <c r="S280" s="10">
        <v>1330255</v>
      </c>
      <c r="T280" s="10">
        <v>1331669</v>
      </c>
      <c r="U280" s="10">
        <v>1334780</v>
      </c>
      <c r="V280" s="10">
        <v>1336127</v>
      </c>
      <c r="W280" s="10">
        <v>1346138</v>
      </c>
      <c r="X280" s="10">
        <v>1342504</v>
      </c>
      <c r="Y280" s="10">
        <v>1341834</v>
      </c>
      <c r="Z280" s="10">
        <v>1342386</v>
      </c>
      <c r="AA280" s="10">
        <v>1345629</v>
      </c>
      <c r="AB280" s="10">
        <v>1341412</v>
      </c>
      <c r="AC280" s="8">
        <f t="shared" si="24"/>
        <v>0.11019317718157132</v>
      </c>
      <c r="AD280" s="8">
        <f t="shared" si="25"/>
        <v>4.1901154356041026E-3</v>
      </c>
      <c r="AE280" s="8">
        <f t="shared" si="26"/>
        <v>8.7364019166757956E-4</v>
      </c>
      <c r="AF280" s="8">
        <f t="shared" si="27"/>
        <v>-7.0314496746481936E-4</v>
      </c>
      <c r="AG280" s="8">
        <f t="shared" si="28"/>
        <v>-1.0484263743637534E-4</v>
      </c>
      <c r="AH280" s="8">
        <f t="shared" si="29"/>
        <v>-3.1338504149360635E-3</v>
      </c>
    </row>
    <row r="281" spans="1:34" ht="15" customHeight="1" x14ac:dyDescent="0.25">
      <c r="A281" s="5">
        <v>281</v>
      </c>
      <c r="B281" s="9" t="s">
        <v>228</v>
      </c>
      <c r="C281" s="10">
        <v>177831</v>
      </c>
      <c r="D281" s="10">
        <v>178272</v>
      </c>
      <c r="E281" s="10">
        <v>179721</v>
      </c>
      <c r="F281" s="10">
        <v>180223</v>
      </c>
      <c r="G281" s="10">
        <v>180950</v>
      </c>
      <c r="H281" s="10">
        <v>181305</v>
      </c>
      <c r="I281" s="10">
        <v>181551</v>
      </c>
      <c r="J281" s="10">
        <v>181530</v>
      </c>
      <c r="K281" s="10">
        <v>181722</v>
      </c>
      <c r="L281" s="10">
        <v>181440</v>
      </c>
      <c r="M281" s="10">
        <v>182522</v>
      </c>
      <c r="N281" s="10">
        <v>182959</v>
      </c>
      <c r="O281" s="10">
        <v>182458</v>
      </c>
      <c r="P281" s="10">
        <v>182025</v>
      </c>
      <c r="Q281" s="10">
        <v>182140</v>
      </c>
      <c r="R281" s="10">
        <v>181801</v>
      </c>
      <c r="S281" s="10">
        <v>181552</v>
      </c>
      <c r="T281" s="10">
        <v>181558</v>
      </c>
      <c r="U281" s="10">
        <v>181819</v>
      </c>
      <c r="V281" s="10">
        <v>181643</v>
      </c>
      <c r="W281" s="10">
        <v>181304</v>
      </c>
      <c r="X281" s="10">
        <v>183636</v>
      </c>
      <c r="Y281" s="10">
        <v>182546</v>
      </c>
      <c r="Z281" s="10">
        <v>182956</v>
      </c>
      <c r="AA281" s="10">
        <v>183095</v>
      </c>
      <c r="AB281" s="10">
        <v>183330</v>
      </c>
      <c r="AC281" s="8">
        <f t="shared" si="24"/>
        <v>3.092261754137355E-2</v>
      </c>
      <c r="AD281" s="8">
        <f t="shared" si="25"/>
        <v>1.2189081248821232E-3</v>
      </c>
      <c r="AE281" s="8">
        <f t="shared" si="26"/>
        <v>8.3786334121094264E-4</v>
      </c>
      <c r="AF281" s="8">
        <f t="shared" si="27"/>
        <v>2.224997076072377E-3</v>
      </c>
      <c r="AG281" s="8">
        <f t="shared" si="28"/>
        <v>1.4295580180543332E-3</v>
      </c>
      <c r="AH281" s="8">
        <f t="shared" si="29"/>
        <v>1.2834867145470931E-3</v>
      </c>
    </row>
    <row r="282" spans="1:34" ht="15" customHeight="1" x14ac:dyDescent="0.25">
      <c r="A282" s="5">
        <v>282</v>
      </c>
      <c r="B282" s="9" t="s">
        <v>286</v>
      </c>
      <c r="C282" s="10">
        <v>119957</v>
      </c>
      <c r="D282" s="10">
        <v>119115</v>
      </c>
      <c r="E282" s="10">
        <v>118523</v>
      </c>
      <c r="F282" s="10">
        <v>118243</v>
      </c>
      <c r="G282" s="10">
        <v>118075</v>
      </c>
      <c r="H282" s="10">
        <v>117687</v>
      </c>
      <c r="I282" s="10">
        <v>117186</v>
      </c>
      <c r="J282" s="10">
        <v>116838</v>
      </c>
      <c r="K282" s="10">
        <v>116666</v>
      </c>
      <c r="L282" s="10">
        <v>116840</v>
      </c>
      <c r="M282" s="10">
        <v>116235</v>
      </c>
      <c r="N282" s="10">
        <v>116851</v>
      </c>
      <c r="O282" s="10">
        <v>117426</v>
      </c>
      <c r="P282" s="10">
        <v>116899</v>
      </c>
      <c r="Q282" s="10">
        <v>116687</v>
      </c>
      <c r="R282" s="10">
        <v>116084</v>
      </c>
      <c r="S282" s="10">
        <v>115482</v>
      </c>
      <c r="T282" s="10">
        <v>114753</v>
      </c>
      <c r="U282" s="10">
        <v>114866</v>
      </c>
      <c r="V282" s="10">
        <v>114356</v>
      </c>
      <c r="W282" s="10">
        <v>114120</v>
      </c>
      <c r="X282" s="10">
        <v>113579</v>
      </c>
      <c r="Y282" s="10">
        <v>113195</v>
      </c>
      <c r="Z282" s="10">
        <v>113192</v>
      </c>
      <c r="AA282" s="10">
        <v>112918</v>
      </c>
      <c r="AB282" s="10">
        <v>112587</v>
      </c>
      <c r="AC282" s="8">
        <f t="shared" si="24"/>
        <v>-6.1438682194453011E-2</v>
      </c>
      <c r="AD282" s="8">
        <f t="shared" si="25"/>
        <v>-2.5330699152152913E-3</v>
      </c>
      <c r="AE282" s="8">
        <f t="shared" si="26"/>
        <v>-3.0541077818557749E-3</v>
      </c>
      <c r="AF282" s="8">
        <f t="shared" si="27"/>
        <v>-2.7011992254155626E-3</v>
      </c>
      <c r="AG282" s="8">
        <f t="shared" si="28"/>
        <v>-1.7936358666813534E-3</v>
      </c>
      <c r="AH282" s="8">
        <f t="shared" si="29"/>
        <v>-2.9313307001540942E-3</v>
      </c>
    </row>
    <row r="283" spans="1:34" ht="15" customHeight="1" x14ac:dyDescent="0.25">
      <c r="A283" s="5">
        <v>283</v>
      </c>
      <c r="B283" s="6" t="s">
        <v>337</v>
      </c>
      <c r="C283" s="7">
        <v>366602</v>
      </c>
      <c r="D283" s="7">
        <v>365146</v>
      </c>
      <c r="E283" s="7">
        <v>365454</v>
      </c>
      <c r="F283" s="7">
        <v>364769</v>
      </c>
      <c r="G283" s="7">
        <v>366024</v>
      </c>
      <c r="H283" s="7">
        <v>367334</v>
      </c>
      <c r="I283" s="7">
        <v>368746</v>
      </c>
      <c r="J283" s="7">
        <v>371015</v>
      </c>
      <c r="K283" s="7">
        <v>372638</v>
      </c>
      <c r="L283" s="7">
        <v>375865</v>
      </c>
      <c r="M283" s="7">
        <v>416169</v>
      </c>
      <c r="N283" s="7">
        <v>417289</v>
      </c>
      <c r="O283" s="7">
        <v>417952</v>
      </c>
      <c r="P283" s="7">
        <v>419649</v>
      </c>
      <c r="Q283" s="7">
        <v>417513</v>
      </c>
      <c r="R283" s="7">
        <v>415361</v>
      </c>
      <c r="S283" s="7">
        <v>413782</v>
      </c>
      <c r="T283" s="7">
        <v>410354</v>
      </c>
      <c r="U283" s="7">
        <v>407057</v>
      </c>
      <c r="V283" s="7">
        <v>404749</v>
      </c>
      <c r="W283" s="7">
        <v>368305</v>
      </c>
      <c r="X283" s="7">
        <v>365926</v>
      </c>
      <c r="Y283" s="7">
        <v>363317</v>
      </c>
      <c r="Z283" s="7">
        <v>363364</v>
      </c>
      <c r="AA283" s="7">
        <v>363561</v>
      </c>
      <c r="AB283" s="7">
        <v>363505</v>
      </c>
      <c r="AC283" s="8">
        <f t="shared" si="24"/>
        <v>-8.4478535305317487E-3</v>
      </c>
      <c r="AD283" s="8">
        <f t="shared" si="25"/>
        <v>-3.3929198308957353E-4</v>
      </c>
      <c r="AE283" s="8">
        <f t="shared" si="26"/>
        <v>-1.3246973158864361E-2</v>
      </c>
      <c r="AF283" s="8">
        <f t="shared" si="27"/>
        <v>-2.6202306296086997E-3</v>
      </c>
      <c r="AG283" s="8">
        <f t="shared" si="28"/>
        <v>1.724550756621035E-4</v>
      </c>
      <c r="AH283" s="8">
        <f t="shared" si="29"/>
        <v>-1.540319231160658E-4</v>
      </c>
    </row>
    <row r="284" spans="1:34" ht="15" customHeight="1" x14ac:dyDescent="0.25">
      <c r="A284" s="5">
        <v>284</v>
      </c>
      <c r="B284" s="9" t="s">
        <v>307</v>
      </c>
      <c r="C284" s="10">
        <v>12398950</v>
      </c>
      <c r="D284" s="10">
        <v>12525736</v>
      </c>
      <c r="E284" s="10">
        <v>12634977</v>
      </c>
      <c r="F284" s="10">
        <v>12717433</v>
      </c>
      <c r="G284" s="10">
        <v>12764590</v>
      </c>
      <c r="H284" s="10">
        <v>12761175</v>
      </c>
      <c r="I284" s="10">
        <v>12713660</v>
      </c>
      <c r="J284" s="10">
        <v>12692603</v>
      </c>
      <c r="K284" s="10">
        <v>12768395</v>
      </c>
      <c r="L284" s="10">
        <v>12874797</v>
      </c>
      <c r="M284" s="10">
        <v>12839549</v>
      </c>
      <c r="N284" s="10">
        <v>12931546</v>
      </c>
      <c r="O284" s="10">
        <v>13023889</v>
      </c>
      <c r="P284" s="10">
        <v>13112357</v>
      </c>
      <c r="Q284" s="10">
        <v>13185999</v>
      </c>
      <c r="R284" s="10">
        <v>13258364</v>
      </c>
      <c r="S284" s="10">
        <v>13297429</v>
      </c>
      <c r="T284" s="10">
        <v>13310930</v>
      </c>
      <c r="U284" s="10">
        <v>13287640</v>
      </c>
      <c r="V284" s="10">
        <v>13239102</v>
      </c>
      <c r="W284" s="10">
        <v>13182677</v>
      </c>
      <c r="X284" s="10">
        <v>12971258</v>
      </c>
      <c r="Y284" s="10">
        <v>12904776</v>
      </c>
      <c r="Z284" s="10">
        <v>12881909</v>
      </c>
      <c r="AA284" s="10">
        <v>12906895</v>
      </c>
      <c r="AB284" s="10">
        <v>12844441</v>
      </c>
      <c r="AC284" s="8">
        <f t="shared" si="24"/>
        <v>3.5929735985708471E-2</v>
      </c>
      <c r="AD284" s="8">
        <f t="shared" si="25"/>
        <v>1.4129700680629576E-3</v>
      </c>
      <c r="AE284" s="8">
        <f t="shared" si="26"/>
        <v>-3.1667241013575431E-3</v>
      </c>
      <c r="AF284" s="8">
        <f t="shared" si="27"/>
        <v>-5.1850128716927069E-3</v>
      </c>
      <c r="AG284" s="8">
        <f t="shared" si="28"/>
        <v>-1.5609020800844142E-3</v>
      </c>
      <c r="AH284" s="8">
        <f t="shared" si="29"/>
        <v>-4.8388090241688652E-3</v>
      </c>
    </row>
    <row r="285" spans="1:34" ht="15" customHeight="1" x14ac:dyDescent="0.25">
      <c r="A285" s="5">
        <v>285</v>
      </c>
      <c r="B285" s="9" t="s">
        <v>301</v>
      </c>
      <c r="C285" s="10">
        <v>103879</v>
      </c>
      <c r="D285" s="10">
        <v>104816</v>
      </c>
      <c r="E285" s="10">
        <v>105416</v>
      </c>
      <c r="F285" s="10">
        <v>106096</v>
      </c>
      <c r="G285" s="10">
        <v>107424</v>
      </c>
      <c r="H285" s="10">
        <v>108453</v>
      </c>
      <c r="I285" s="10">
        <v>110108</v>
      </c>
      <c r="J285" s="10">
        <v>111725</v>
      </c>
      <c r="K285" s="10">
        <v>112719</v>
      </c>
      <c r="L285" s="10">
        <v>113215</v>
      </c>
      <c r="M285" s="10">
        <v>113385</v>
      </c>
      <c r="N285" s="10">
        <v>113356</v>
      </c>
      <c r="O285" s="10">
        <v>112679</v>
      </c>
      <c r="P285" s="10">
        <v>112308</v>
      </c>
      <c r="Q285" s="10">
        <v>111320</v>
      </c>
      <c r="R285" s="10">
        <v>111049</v>
      </c>
      <c r="S285" s="10">
        <v>110188</v>
      </c>
      <c r="T285" s="10">
        <v>109513</v>
      </c>
      <c r="U285" s="10">
        <v>108705</v>
      </c>
      <c r="V285" s="10">
        <v>108270</v>
      </c>
      <c r="W285" s="10">
        <v>107402</v>
      </c>
      <c r="X285" s="10">
        <v>106960</v>
      </c>
      <c r="Y285" s="10">
        <v>105874</v>
      </c>
      <c r="Z285" s="10">
        <v>105843</v>
      </c>
      <c r="AA285" s="10">
        <v>105814</v>
      </c>
      <c r="AB285" s="10">
        <v>105525</v>
      </c>
      <c r="AC285" s="8">
        <f t="shared" si="24"/>
        <v>1.5845358542150002E-2</v>
      </c>
      <c r="AD285" s="8">
        <f t="shared" si="25"/>
        <v>6.2904302112887223E-4</v>
      </c>
      <c r="AE285" s="8">
        <f t="shared" si="26"/>
        <v>-5.0893704127509265E-3</v>
      </c>
      <c r="AF285" s="8">
        <f t="shared" si="27"/>
        <v>-3.5199727610102372E-3</v>
      </c>
      <c r="AG285" s="8">
        <f t="shared" si="28"/>
        <v>-1.0999999422627305E-3</v>
      </c>
      <c r="AH285" s="8">
        <f t="shared" si="29"/>
        <v>-2.731207590677982E-3</v>
      </c>
    </row>
    <row r="286" spans="1:34" ht="15" customHeight="1" x14ac:dyDescent="0.25">
      <c r="A286" s="5">
        <v>286</v>
      </c>
      <c r="B286" s="9" t="s">
        <v>291</v>
      </c>
      <c r="C286" s="10">
        <v>649817</v>
      </c>
      <c r="D286" s="10">
        <v>648961</v>
      </c>
      <c r="E286" s="10">
        <v>648854</v>
      </c>
      <c r="F286" s="10">
        <v>649679</v>
      </c>
      <c r="G286" s="10">
        <v>649089</v>
      </c>
      <c r="H286" s="10">
        <v>646130</v>
      </c>
      <c r="I286" s="10">
        <v>644844</v>
      </c>
      <c r="J286" s="10">
        <v>644437</v>
      </c>
      <c r="K286" s="10">
        <v>645016</v>
      </c>
      <c r="L286" s="10">
        <v>646084</v>
      </c>
      <c r="M286" s="10">
        <v>663506</v>
      </c>
      <c r="N286" s="10">
        <v>664442</v>
      </c>
      <c r="O286" s="10">
        <v>664431</v>
      </c>
      <c r="P286" s="10">
        <v>666869</v>
      </c>
      <c r="Q286" s="10">
        <v>666729</v>
      </c>
      <c r="R286" s="10">
        <v>665759</v>
      </c>
      <c r="S286" s="10">
        <v>663877</v>
      </c>
      <c r="T286" s="10">
        <v>662189</v>
      </c>
      <c r="U286" s="10">
        <v>663002</v>
      </c>
      <c r="V286" s="10">
        <v>662594</v>
      </c>
      <c r="W286" s="10">
        <v>660808</v>
      </c>
      <c r="X286" s="10">
        <v>657291</v>
      </c>
      <c r="Y286" s="10">
        <v>655119</v>
      </c>
      <c r="Z286" s="10">
        <v>653705</v>
      </c>
      <c r="AA286" s="10">
        <v>653548</v>
      </c>
      <c r="AB286" s="10">
        <v>652273</v>
      </c>
      <c r="AC286" s="8">
        <f t="shared" si="24"/>
        <v>3.77952562029002E-3</v>
      </c>
      <c r="AD286" s="8">
        <f t="shared" si="25"/>
        <v>1.5090743174428489E-4</v>
      </c>
      <c r="AE286" s="8">
        <f t="shared" si="26"/>
        <v>-2.0443631614628366E-3</v>
      </c>
      <c r="AF286" s="8">
        <f t="shared" si="27"/>
        <v>-2.5966513979470696E-3</v>
      </c>
      <c r="AG286" s="8">
        <f t="shared" si="28"/>
        <v>-1.4501849890553586E-3</v>
      </c>
      <c r="AH286" s="8">
        <f t="shared" si="29"/>
        <v>-1.950889605660181E-3</v>
      </c>
    </row>
    <row r="287" spans="1:34" ht="15" customHeight="1" x14ac:dyDescent="0.25">
      <c r="A287" s="5">
        <v>287</v>
      </c>
      <c r="B287" s="6" t="s">
        <v>270</v>
      </c>
      <c r="C287" s="7">
        <v>96662</v>
      </c>
      <c r="D287" s="7">
        <v>97575</v>
      </c>
      <c r="E287" s="7">
        <v>98393</v>
      </c>
      <c r="F287" s="7">
        <v>99203</v>
      </c>
      <c r="G287" s="7">
        <v>99747</v>
      </c>
      <c r="H287" s="7">
        <v>99698</v>
      </c>
      <c r="I287" s="7">
        <v>99997</v>
      </c>
      <c r="J287" s="7">
        <v>100413</v>
      </c>
      <c r="K287" s="7">
        <v>101027</v>
      </c>
      <c r="L287" s="7">
        <v>101779</v>
      </c>
      <c r="M287" s="7">
        <v>101852</v>
      </c>
      <c r="N287" s="7">
        <v>102410</v>
      </c>
      <c r="O287" s="7">
        <v>103790</v>
      </c>
      <c r="P287" s="7">
        <v>105097</v>
      </c>
      <c r="Q287" s="7">
        <v>105399</v>
      </c>
      <c r="R287" s="7">
        <v>105495</v>
      </c>
      <c r="S287" s="7">
        <v>105790</v>
      </c>
      <c r="T287" s="7">
        <v>105919</v>
      </c>
      <c r="U287" s="7">
        <v>106009</v>
      </c>
      <c r="V287" s="7">
        <v>106038</v>
      </c>
      <c r="W287" s="7">
        <v>105508</v>
      </c>
      <c r="X287" s="7">
        <v>102567</v>
      </c>
      <c r="Y287" s="7">
        <v>104177</v>
      </c>
      <c r="Z287" s="7">
        <v>104453</v>
      </c>
      <c r="AA287" s="7">
        <v>104394</v>
      </c>
      <c r="AB287" s="7">
        <v>104047</v>
      </c>
      <c r="AC287" s="8">
        <f t="shared" si="24"/>
        <v>7.6400240011586767E-2</v>
      </c>
      <c r="AD287" s="8">
        <f t="shared" si="25"/>
        <v>2.9492349754085545E-3</v>
      </c>
      <c r="AE287" s="8">
        <f t="shared" si="26"/>
        <v>-1.3811291916184798E-3</v>
      </c>
      <c r="AF287" s="8">
        <f t="shared" si="27"/>
        <v>-2.7849267353311502E-3</v>
      </c>
      <c r="AG287" s="8">
        <f t="shared" si="28"/>
        <v>-4.1613187861377909E-4</v>
      </c>
      <c r="AH287" s="8">
        <f t="shared" si="29"/>
        <v>-3.323945820641033E-3</v>
      </c>
    </row>
    <row r="288" spans="1:34" ht="15" customHeight="1" x14ac:dyDescent="0.25">
      <c r="A288" s="5">
        <v>288</v>
      </c>
      <c r="B288" s="9" t="s">
        <v>283</v>
      </c>
      <c r="C288" s="10">
        <v>144661</v>
      </c>
      <c r="D288" s="10">
        <v>143929</v>
      </c>
      <c r="E288" s="10">
        <v>143412</v>
      </c>
      <c r="F288" s="10">
        <v>141915</v>
      </c>
      <c r="G288" s="10">
        <v>141565</v>
      </c>
      <c r="H288" s="10">
        <v>141543</v>
      </c>
      <c r="I288" s="10">
        <v>140875</v>
      </c>
      <c r="J288" s="10">
        <v>140187</v>
      </c>
      <c r="K288" s="10">
        <v>139818</v>
      </c>
      <c r="L288" s="10">
        <v>139671</v>
      </c>
      <c r="M288" s="10">
        <v>138325</v>
      </c>
      <c r="N288" s="10">
        <v>138086</v>
      </c>
      <c r="O288" s="10">
        <v>137673</v>
      </c>
      <c r="P288" s="10">
        <v>137368</v>
      </c>
      <c r="Q288" s="10">
        <v>137260</v>
      </c>
      <c r="R288" s="10">
        <v>136917</v>
      </c>
      <c r="S288" s="10">
        <v>136123</v>
      </c>
      <c r="T288" s="10">
        <v>136165</v>
      </c>
      <c r="U288" s="10">
        <v>136437</v>
      </c>
      <c r="V288" s="10">
        <v>136265</v>
      </c>
      <c r="W288" s="10">
        <v>135888</v>
      </c>
      <c r="X288" s="10">
        <v>135400</v>
      </c>
      <c r="Y288" s="10">
        <v>134691</v>
      </c>
      <c r="Z288" s="10">
        <v>135342</v>
      </c>
      <c r="AA288" s="10">
        <v>136170</v>
      </c>
      <c r="AB288" s="10">
        <v>135340</v>
      </c>
      <c r="AC288" s="8">
        <f t="shared" si="24"/>
        <v>-6.4433399464956007E-2</v>
      </c>
      <c r="AD288" s="8">
        <f t="shared" si="25"/>
        <v>-2.6605721218557754E-3</v>
      </c>
      <c r="AE288" s="8">
        <f t="shared" si="26"/>
        <v>-1.157806425651331E-3</v>
      </c>
      <c r="AF288" s="8">
        <f t="shared" si="27"/>
        <v>-8.078507594428963E-4</v>
      </c>
      <c r="AG288" s="8">
        <f t="shared" si="28"/>
        <v>1.6035726046199628E-3</v>
      </c>
      <c r="AH288" s="8">
        <f t="shared" si="29"/>
        <v>-6.0953220239406622E-3</v>
      </c>
    </row>
    <row r="289" spans="1:34" ht="15" customHeight="1" x14ac:dyDescent="0.25">
      <c r="A289" s="5">
        <v>289</v>
      </c>
      <c r="B289" s="6" t="s">
        <v>315</v>
      </c>
      <c r="C289" s="7">
        <v>1041595</v>
      </c>
      <c r="D289" s="7">
        <v>1041069</v>
      </c>
      <c r="E289" s="7">
        <v>1041120</v>
      </c>
      <c r="F289" s="7">
        <v>1039674</v>
      </c>
      <c r="G289" s="7">
        <v>1038019</v>
      </c>
      <c r="H289" s="7">
        <v>1033470</v>
      </c>
      <c r="I289" s="7">
        <v>1031458</v>
      </c>
      <c r="J289" s="7">
        <v>1031485</v>
      </c>
      <c r="K289" s="7">
        <v>1033155</v>
      </c>
      <c r="L289" s="7">
        <v>1035566</v>
      </c>
      <c r="M289" s="7">
        <v>1080506</v>
      </c>
      <c r="N289" s="7">
        <v>1084294</v>
      </c>
      <c r="O289" s="7">
        <v>1086456</v>
      </c>
      <c r="P289" s="7">
        <v>1088879</v>
      </c>
      <c r="Q289" s="7">
        <v>1089425</v>
      </c>
      <c r="R289" s="7">
        <v>1088623</v>
      </c>
      <c r="S289" s="7">
        <v>1087990</v>
      </c>
      <c r="T289" s="7">
        <v>1088379</v>
      </c>
      <c r="U289" s="7">
        <v>1090820</v>
      </c>
      <c r="V289" s="7">
        <v>1090238</v>
      </c>
      <c r="W289" s="7">
        <v>226579</v>
      </c>
      <c r="X289" s="7">
        <v>227527</v>
      </c>
      <c r="Y289" s="7">
        <v>228069</v>
      </c>
      <c r="Z289" s="7">
        <v>229143</v>
      </c>
      <c r="AA289" s="7">
        <v>230100</v>
      </c>
      <c r="AB289" s="7">
        <v>231184</v>
      </c>
      <c r="AC289" s="8">
        <f t="shared" si="24"/>
        <v>-0.77804808970857198</v>
      </c>
      <c r="AD289" s="8">
        <f t="shared" si="25"/>
        <v>-5.8434893730542559E-2</v>
      </c>
      <c r="AE289" s="8">
        <f t="shared" si="26"/>
        <v>-0.1435381417851519</v>
      </c>
      <c r="AF289" s="8">
        <f t="shared" si="27"/>
        <v>4.0321594222125778E-3</v>
      </c>
      <c r="AG289" s="8">
        <f t="shared" si="28"/>
        <v>4.5321444081674045E-3</v>
      </c>
      <c r="AH289" s="8">
        <f t="shared" si="29"/>
        <v>4.7109952194697956E-3</v>
      </c>
    </row>
    <row r="290" spans="1:34" ht="15" customHeight="1" x14ac:dyDescent="0.25">
      <c r="A290" s="5">
        <v>290</v>
      </c>
      <c r="B290" s="9" t="s">
        <v>273</v>
      </c>
      <c r="C290" s="10">
        <v>1169159</v>
      </c>
      <c r="D290" s="10">
        <v>1163528</v>
      </c>
      <c r="E290" s="10">
        <v>1158368</v>
      </c>
      <c r="F290" s="10">
        <v>1154212</v>
      </c>
      <c r="G290" s="10">
        <v>1148714</v>
      </c>
      <c r="H290" s="10">
        <v>1139328</v>
      </c>
      <c r="I290" s="10">
        <v>1130913</v>
      </c>
      <c r="J290" s="10">
        <v>1125965</v>
      </c>
      <c r="K290" s="10">
        <v>1124055</v>
      </c>
      <c r="L290" s="10">
        <v>1123804</v>
      </c>
      <c r="M290" s="10">
        <v>1136629</v>
      </c>
      <c r="N290" s="10">
        <v>1140612</v>
      </c>
      <c r="O290" s="10">
        <v>1143708</v>
      </c>
      <c r="P290" s="10">
        <v>1148118</v>
      </c>
      <c r="Q290" s="10">
        <v>1152233</v>
      </c>
      <c r="R290" s="10">
        <v>1154207</v>
      </c>
      <c r="S290" s="10">
        <v>1155507</v>
      </c>
      <c r="T290" s="10">
        <v>1159239</v>
      </c>
      <c r="U290" s="10">
        <v>1163181</v>
      </c>
      <c r="V290" s="10">
        <v>1165306</v>
      </c>
      <c r="W290" s="10">
        <v>1164609</v>
      </c>
      <c r="X290" s="10">
        <v>1164503</v>
      </c>
      <c r="Y290" s="10">
        <v>1159679</v>
      </c>
      <c r="Z290" s="10">
        <v>1156869</v>
      </c>
      <c r="AA290" s="10">
        <v>1157163</v>
      </c>
      <c r="AB290" s="10">
        <v>1155653</v>
      </c>
      <c r="AC290" s="8">
        <f t="shared" si="24"/>
        <v>-1.1551893283975918E-2</v>
      </c>
      <c r="AD290" s="8">
        <f t="shared" si="25"/>
        <v>-4.6465740325429827E-4</v>
      </c>
      <c r="AE290" s="8">
        <f t="shared" si="26"/>
        <v>1.2521024772271794E-4</v>
      </c>
      <c r="AF290" s="8">
        <f t="shared" si="27"/>
        <v>-1.5427799270887332E-3</v>
      </c>
      <c r="AG290" s="8">
        <f t="shared" si="28"/>
        <v>-1.1585585210256433E-3</v>
      </c>
      <c r="AH290" s="8">
        <f t="shared" si="29"/>
        <v>-1.3049155564082155E-3</v>
      </c>
    </row>
    <row r="291" spans="1:34" ht="15" customHeight="1" x14ac:dyDescent="0.25">
      <c r="A291" s="5">
        <v>291</v>
      </c>
      <c r="B291" s="9" t="s">
        <v>259</v>
      </c>
      <c r="C291" s="10">
        <v>128797</v>
      </c>
      <c r="D291" s="10">
        <v>128009</v>
      </c>
      <c r="E291" s="10">
        <v>128068</v>
      </c>
      <c r="F291" s="10">
        <v>127826</v>
      </c>
      <c r="G291" s="10">
        <v>127459</v>
      </c>
      <c r="H291" s="10">
        <v>126946</v>
      </c>
      <c r="I291" s="10">
        <v>126398</v>
      </c>
      <c r="J291" s="10">
        <v>126039</v>
      </c>
      <c r="K291" s="10">
        <v>125081</v>
      </c>
      <c r="L291" s="10">
        <v>124490</v>
      </c>
      <c r="M291" s="10">
        <v>124253</v>
      </c>
      <c r="N291" s="10">
        <v>123634</v>
      </c>
      <c r="O291" s="10">
        <v>123516</v>
      </c>
      <c r="P291" s="10">
        <v>123597</v>
      </c>
      <c r="Q291" s="10">
        <v>123674</v>
      </c>
      <c r="R291" s="10">
        <v>123751</v>
      </c>
      <c r="S291" s="10">
        <v>123742</v>
      </c>
      <c r="T291" s="10">
        <v>123306</v>
      </c>
      <c r="U291" s="10">
        <v>124309</v>
      </c>
      <c r="V291" s="10">
        <v>124962</v>
      </c>
      <c r="W291" s="10">
        <v>124969</v>
      </c>
      <c r="X291" s="10">
        <v>125297</v>
      </c>
      <c r="Y291" s="10">
        <v>125076</v>
      </c>
      <c r="Z291" s="10">
        <v>124863</v>
      </c>
      <c r="AA291" s="10">
        <v>124957</v>
      </c>
      <c r="AB291" s="10">
        <v>124893</v>
      </c>
      <c r="AC291" s="8">
        <f t="shared" si="24"/>
        <v>-3.0311265013936661E-2</v>
      </c>
      <c r="AD291" s="8">
        <f t="shared" si="25"/>
        <v>-1.2304484067552357E-3</v>
      </c>
      <c r="AE291" s="8">
        <f t="shared" si="26"/>
        <v>9.1901088203871772E-4</v>
      </c>
      <c r="AF291" s="8">
        <f t="shared" si="27"/>
        <v>-1.2165976287537017E-4</v>
      </c>
      <c r="AG291" s="8">
        <f t="shared" si="28"/>
        <v>-4.8794152449360695E-4</v>
      </c>
      <c r="AH291" s="8">
        <f t="shared" si="29"/>
        <v>-5.1217618860888148E-4</v>
      </c>
    </row>
    <row r="292" spans="1:34" ht="15" customHeight="1" x14ac:dyDescent="0.25">
      <c r="A292" s="5">
        <v>292</v>
      </c>
      <c r="B292" s="6" t="s">
        <v>297</v>
      </c>
      <c r="C292" s="7">
        <v>110091</v>
      </c>
      <c r="D292" s="7">
        <v>109654</v>
      </c>
      <c r="E292" s="7">
        <v>109584</v>
      </c>
      <c r="F292" s="7">
        <v>109125</v>
      </c>
      <c r="G292" s="7">
        <v>108921</v>
      </c>
      <c r="H292" s="7">
        <v>108513</v>
      </c>
      <c r="I292" s="7">
        <v>107973</v>
      </c>
      <c r="J292" s="7">
        <v>107373</v>
      </c>
      <c r="K292" s="7">
        <v>107597</v>
      </c>
      <c r="L292" s="7">
        <v>107434</v>
      </c>
      <c r="M292" s="7">
        <v>107710</v>
      </c>
      <c r="N292" s="7">
        <v>107582</v>
      </c>
      <c r="O292" s="7">
        <v>107267</v>
      </c>
      <c r="P292" s="7">
        <v>107231</v>
      </c>
      <c r="Q292" s="7">
        <v>106615</v>
      </c>
      <c r="R292" s="7">
        <v>105941</v>
      </c>
      <c r="S292" s="7">
        <v>105219</v>
      </c>
      <c r="T292" s="7">
        <v>105010</v>
      </c>
      <c r="U292" s="7">
        <v>104727</v>
      </c>
      <c r="V292" s="7">
        <v>104144</v>
      </c>
      <c r="W292" s="7">
        <v>103739</v>
      </c>
      <c r="X292" s="7">
        <v>103115</v>
      </c>
      <c r="Y292" s="7">
        <v>102736</v>
      </c>
      <c r="Z292" s="7">
        <v>102693</v>
      </c>
      <c r="AA292" s="7">
        <v>102432</v>
      </c>
      <c r="AB292" s="7">
        <v>102123</v>
      </c>
      <c r="AC292" s="8">
        <f t="shared" si="24"/>
        <v>-7.2376488541297648E-2</v>
      </c>
      <c r="AD292" s="8">
        <f t="shared" si="25"/>
        <v>-3.000662082183192E-3</v>
      </c>
      <c r="AE292" s="8">
        <f t="shared" si="26"/>
        <v>-3.6637088045612387E-3</v>
      </c>
      <c r="AF292" s="8">
        <f t="shared" si="27"/>
        <v>-3.1351073050104317E-3</v>
      </c>
      <c r="AG292" s="8">
        <f t="shared" si="28"/>
        <v>-1.9928855302456805E-3</v>
      </c>
      <c r="AH292" s="8">
        <f t="shared" si="29"/>
        <v>-3.016635426429241E-3</v>
      </c>
    </row>
    <row r="293" spans="1:34" ht="15" customHeight="1" x14ac:dyDescent="0.25">
      <c r="A293" s="5">
        <v>293</v>
      </c>
      <c r="B293" s="9" t="s">
        <v>292</v>
      </c>
      <c r="C293" s="10">
        <v>756366</v>
      </c>
      <c r="D293" s="10">
        <v>765278</v>
      </c>
      <c r="E293" s="10">
        <v>776560</v>
      </c>
      <c r="F293" s="10">
        <v>783840</v>
      </c>
      <c r="G293" s="10">
        <v>787749</v>
      </c>
      <c r="H293" s="10">
        <v>786058</v>
      </c>
      <c r="I293" s="10">
        <v>788073</v>
      </c>
      <c r="J293" s="10">
        <v>789671</v>
      </c>
      <c r="K293" s="10">
        <v>794778</v>
      </c>
      <c r="L293" s="10">
        <v>802983</v>
      </c>
      <c r="M293" s="10">
        <v>825173</v>
      </c>
      <c r="N293" s="10">
        <v>830053</v>
      </c>
      <c r="O293" s="10">
        <v>833548</v>
      </c>
      <c r="P293" s="10">
        <v>838106</v>
      </c>
      <c r="Q293" s="10">
        <v>842606</v>
      </c>
      <c r="R293" s="10">
        <v>846209</v>
      </c>
      <c r="S293" s="10">
        <v>847646</v>
      </c>
      <c r="T293" s="10">
        <v>849106</v>
      </c>
      <c r="U293" s="10">
        <v>848179</v>
      </c>
      <c r="V293" s="10">
        <v>845277</v>
      </c>
      <c r="W293" s="10">
        <v>843793</v>
      </c>
      <c r="X293" s="10">
        <v>839956</v>
      </c>
      <c r="Y293" s="10">
        <v>834675</v>
      </c>
      <c r="Z293" s="10">
        <v>832071</v>
      </c>
      <c r="AA293" s="10">
        <v>833431</v>
      </c>
      <c r="AB293" s="10">
        <v>830851</v>
      </c>
      <c r="AC293" s="8">
        <f t="shared" si="24"/>
        <v>9.8477456681024797E-2</v>
      </c>
      <c r="AD293" s="8">
        <f t="shared" si="25"/>
        <v>3.7640700136876148E-3</v>
      </c>
      <c r="AE293" s="8">
        <f t="shared" si="26"/>
        <v>-1.8299133911164889E-3</v>
      </c>
      <c r="AF293" s="8">
        <f t="shared" si="27"/>
        <v>-3.0865721352202335E-3</v>
      </c>
      <c r="AG293" s="8">
        <f t="shared" si="28"/>
        <v>-1.5294794171496484E-3</v>
      </c>
      <c r="AH293" s="8">
        <f t="shared" si="29"/>
        <v>-3.0956371913211773E-3</v>
      </c>
    </row>
    <row r="294" spans="1:34" ht="15" customHeight="1" x14ac:dyDescent="0.25">
      <c r="A294" s="5">
        <v>294</v>
      </c>
      <c r="B294" s="6" t="s">
        <v>304</v>
      </c>
      <c r="C294" s="7">
        <v>875061</v>
      </c>
      <c r="D294" s="7">
        <v>877189</v>
      </c>
      <c r="E294" s="7">
        <v>882628</v>
      </c>
      <c r="F294" s="7">
        <v>888026</v>
      </c>
      <c r="G294" s="7">
        <v>894406</v>
      </c>
      <c r="H294" s="7">
        <v>900340</v>
      </c>
      <c r="I294" s="7">
        <v>903467</v>
      </c>
      <c r="J294" s="7">
        <v>898695</v>
      </c>
      <c r="K294" s="7">
        <v>902745</v>
      </c>
      <c r="L294" s="7">
        <v>907574</v>
      </c>
      <c r="M294" s="7">
        <v>957547</v>
      </c>
      <c r="N294" s="7">
        <v>973655</v>
      </c>
      <c r="O294" s="7">
        <v>989372</v>
      </c>
      <c r="P294" s="7">
        <v>1002491</v>
      </c>
      <c r="Q294" s="7">
        <v>1008918</v>
      </c>
      <c r="R294" s="7">
        <v>1017588</v>
      </c>
      <c r="S294" s="7">
        <v>1023810</v>
      </c>
      <c r="T294" s="7">
        <v>1022659</v>
      </c>
      <c r="U294" s="7">
        <v>1021681</v>
      </c>
      <c r="V294" s="7">
        <v>1019013</v>
      </c>
      <c r="W294" s="7">
        <v>1012334</v>
      </c>
      <c r="X294" s="7">
        <v>1004238</v>
      </c>
      <c r="Y294" s="7">
        <v>993798</v>
      </c>
      <c r="Z294" s="7">
        <v>989698</v>
      </c>
      <c r="AA294" s="7">
        <v>990142</v>
      </c>
      <c r="AB294" s="7">
        <v>988703</v>
      </c>
      <c r="AC294" s="8">
        <f t="shared" si="24"/>
        <v>0.12986751780733</v>
      </c>
      <c r="AD294" s="8">
        <f t="shared" si="25"/>
        <v>4.8959616427377561E-3</v>
      </c>
      <c r="AE294" s="8">
        <f t="shared" si="26"/>
        <v>-2.8754994965941583E-3</v>
      </c>
      <c r="AF294" s="8">
        <f t="shared" si="27"/>
        <v>-4.7128299485086345E-3</v>
      </c>
      <c r="AG294" s="8">
        <f t="shared" si="28"/>
        <v>-1.7118609260518003E-3</v>
      </c>
      <c r="AH294" s="8">
        <f t="shared" si="29"/>
        <v>-1.453326896546152E-3</v>
      </c>
    </row>
    <row r="295" spans="1:34" ht="15" customHeight="1" x14ac:dyDescent="0.25">
      <c r="A295" s="5">
        <v>295</v>
      </c>
      <c r="B295" s="6" t="s">
        <v>290</v>
      </c>
      <c r="C295" s="7">
        <v>162556</v>
      </c>
      <c r="D295" s="7">
        <v>161683</v>
      </c>
      <c r="E295" s="7">
        <v>161541</v>
      </c>
      <c r="F295" s="7">
        <v>161501</v>
      </c>
      <c r="G295" s="7">
        <v>161274</v>
      </c>
      <c r="H295" s="7">
        <v>160310</v>
      </c>
      <c r="I295" s="7">
        <v>159658</v>
      </c>
      <c r="J295" s="7">
        <v>159886</v>
      </c>
      <c r="K295" s="7">
        <v>160319</v>
      </c>
      <c r="L295" s="7">
        <v>160472</v>
      </c>
      <c r="M295" s="7">
        <v>156767</v>
      </c>
      <c r="N295" s="7">
        <v>157046</v>
      </c>
      <c r="O295" s="7">
        <v>156913</v>
      </c>
      <c r="P295" s="7">
        <v>156557</v>
      </c>
      <c r="Q295" s="7">
        <v>156534</v>
      </c>
      <c r="R295" s="7">
        <v>155705</v>
      </c>
      <c r="S295" s="7">
        <v>155128</v>
      </c>
      <c r="T295" s="7">
        <v>155049</v>
      </c>
      <c r="U295" s="7">
        <v>154786</v>
      </c>
      <c r="V295" s="7">
        <v>154355</v>
      </c>
      <c r="W295" s="7">
        <v>154395</v>
      </c>
      <c r="X295" s="7">
        <v>153609</v>
      </c>
      <c r="Y295" s="7">
        <v>152991</v>
      </c>
      <c r="Z295" s="7">
        <v>152384</v>
      </c>
      <c r="AA295" s="7">
        <v>152394</v>
      </c>
      <c r="AB295" s="7">
        <v>152444</v>
      </c>
      <c r="AC295" s="8">
        <f t="shared" si="24"/>
        <v>-6.2206255075174091E-2</v>
      </c>
      <c r="AD295" s="8">
        <f t="shared" si="25"/>
        <v>-2.5657126104053907E-3</v>
      </c>
      <c r="AE295" s="8">
        <f t="shared" si="26"/>
        <v>-2.1143491948997228E-3</v>
      </c>
      <c r="AF295" s="8">
        <f t="shared" si="27"/>
        <v>-2.54015596069046E-3</v>
      </c>
      <c r="AG295" s="8">
        <f t="shared" si="28"/>
        <v>-1.193214432662959E-3</v>
      </c>
      <c r="AH295" s="8">
        <f t="shared" si="29"/>
        <v>3.2809690670236363E-4</v>
      </c>
    </row>
    <row r="296" spans="1:34" ht="15" customHeight="1" x14ac:dyDescent="0.25">
      <c r="A296" s="5">
        <v>296</v>
      </c>
      <c r="B296" s="6" t="s">
        <v>289</v>
      </c>
      <c r="C296" s="7">
        <v>436885</v>
      </c>
      <c r="D296" s="7">
        <v>437901</v>
      </c>
      <c r="E296" s="7">
        <v>438775</v>
      </c>
      <c r="F296" s="7">
        <v>439544</v>
      </c>
      <c r="G296" s="7">
        <v>439880</v>
      </c>
      <c r="H296" s="7">
        <v>439216</v>
      </c>
      <c r="I296" s="7">
        <v>437395</v>
      </c>
      <c r="J296" s="7">
        <v>434086</v>
      </c>
      <c r="K296" s="7">
        <v>428859</v>
      </c>
      <c r="L296" s="7">
        <v>424043</v>
      </c>
      <c r="M296" s="7">
        <v>424983</v>
      </c>
      <c r="N296" s="7">
        <v>422183</v>
      </c>
      <c r="O296" s="7">
        <v>418460</v>
      </c>
      <c r="P296" s="7">
        <v>416028</v>
      </c>
      <c r="Q296" s="7">
        <v>413362</v>
      </c>
      <c r="R296" s="7">
        <v>411082</v>
      </c>
      <c r="S296" s="7">
        <v>409659</v>
      </c>
      <c r="T296" s="7">
        <v>408374</v>
      </c>
      <c r="U296" s="7">
        <v>407424</v>
      </c>
      <c r="V296" s="7">
        <v>406597</v>
      </c>
      <c r="W296" s="7">
        <v>405746</v>
      </c>
      <c r="X296" s="7">
        <v>404694</v>
      </c>
      <c r="Y296" s="7">
        <v>401952</v>
      </c>
      <c r="Z296" s="7">
        <v>401351</v>
      </c>
      <c r="AA296" s="7">
        <v>401288</v>
      </c>
      <c r="AB296" s="7">
        <v>401093</v>
      </c>
      <c r="AC296" s="8">
        <f t="shared" si="24"/>
        <v>-8.1925449488995966E-2</v>
      </c>
      <c r="AD296" s="8">
        <f t="shared" si="25"/>
        <v>-3.4132289233586022E-3</v>
      </c>
      <c r="AE296" s="8">
        <f t="shared" si="26"/>
        <v>-2.4569155662872433E-3</v>
      </c>
      <c r="AF296" s="8">
        <f t="shared" si="27"/>
        <v>-2.3041468573763435E-3</v>
      </c>
      <c r="AG296" s="8">
        <f t="shared" si="28"/>
        <v>-7.1286508690027173E-4</v>
      </c>
      <c r="AH296" s="8">
        <f t="shared" si="29"/>
        <v>-4.8593528837144397E-4</v>
      </c>
    </row>
    <row r="297" spans="1:34" ht="15" customHeight="1" x14ac:dyDescent="0.25">
      <c r="A297" s="5">
        <v>298</v>
      </c>
      <c r="B297" s="9" t="s">
        <v>300</v>
      </c>
      <c r="C297" s="10">
        <v>299428</v>
      </c>
      <c r="D297" s="10">
        <v>297652</v>
      </c>
      <c r="E297" s="10">
        <v>296402</v>
      </c>
      <c r="F297" s="10">
        <v>295786</v>
      </c>
      <c r="G297" s="10">
        <v>295682</v>
      </c>
      <c r="H297" s="10">
        <v>294436</v>
      </c>
      <c r="I297" s="10">
        <v>293410</v>
      </c>
      <c r="J297" s="10">
        <v>293381</v>
      </c>
      <c r="K297" s="10">
        <v>292833</v>
      </c>
      <c r="L297" s="10">
        <v>293280</v>
      </c>
      <c r="M297" s="10">
        <v>299309</v>
      </c>
      <c r="N297" s="10">
        <v>299051</v>
      </c>
      <c r="O297" s="10">
        <v>298797</v>
      </c>
      <c r="P297" s="10">
        <v>298396</v>
      </c>
      <c r="Q297" s="10">
        <v>297515</v>
      </c>
      <c r="R297" s="10">
        <v>295810</v>
      </c>
      <c r="S297" s="10">
        <v>294994</v>
      </c>
      <c r="T297" s="10">
        <v>294710</v>
      </c>
      <c r="U297" s="10">
        <v>294077</v>
      </c>
      <c r="V297" s="10">
        <v>292832</v>
      </c>
      <c r="W297" s="10">
        <v>291308</v>
      </c>
      <c r="X297" s="10">
        <v>289265</v>
      </c>
      <c r="Y297" s="10">
        <v>287932</v>
      </c>
      <c r="Z297" s="10">
        <v>287106</v>
      </c>
      <c r="AA297" s="10">
        <v>286660</v>
      </c>
      <c r="AB297" s="10">
        <v>285611</v>
      </c>
      <c r="AC297" s="8">
        <f t="shared" si="24"/>
        <v>-4.6144649131009789E-2</v>
      </c>
      <c r="AD297" s="8">
        <f t="shared" si="25"/>
        <v>-1.8879452992794921E-3</v>
      </c>
      <c r="AE297" s="8">
        <f t="shared" si="26"/>
        <v>-3.502512961423232E-3</v>
      </c>
      <c r="AF297" s="8">
        <f t="shared" si="27"/>
        <v>-3.9422850216451755E-3</v>
      </c>
      <c r="AG297" s="8">
        <f t="shared" si="28"/>
        <v>-2.6942293706012643E-3</v>
      </c>
      <c r="AH297" s="8">
        <f t="shared" si="29"/>
        <v>-3.6593874276145957E-3</v>
      </c>
    </row>
    <row r="298" spans="1:34" ht="15" customHeight="1" x14ac:dyDescent="0.25">
      <c r="A298" s="5">
        <v>299</v>
      </c>
      <c r="B298" s="9" t="s">
        <v>279</v>
      </c>
      <c r="C298" s="10">
        <v>163782</v>
      </c>
      <c r="D298" s="10">
        <v>166968</v>
      </c>
      <c r="E298" s="10">
        <v>171141</v>
      </c>
      <c r="F298" s="10">
        <v>174417</v>
      </c>
      <c r="G298" s="10">
        <v>176467</v>
      </c>
      <c r="H298" s="10">
        <v>177537</v>
      </c>
      <c r="I298" s="10">
        <v>178449</v>
      </c>
      <c r="J298" s="10">
        <v>179334</v>
      </c>
      <c r="K298" s="10">
        <v>180515</v>
      </c>
      <c r="L298" s="10">
        <v>181099</v>
      </c>
      <c r="M298" s="10">
        <v>177349</v>
      </c>
      <c r="N298" s="10">
        <v>177972</v>
      </c>
      <c r="O298" s="10">
        <v>178556</v>
      </c>
      <c r="P298" s="10">
        <v>179383</v>
      </c>
      <c r="Q298" s="10">
        <v>180128</v>
      </c>
      <c r="R298" s="10">
        <v>179896</v>
      </c>
      <c r="S298" s="10">
        <v>180391</v>
      </c>
      <c r="T298" s="10">
        <v>181490</v>
      </c>
      <c r="U298" s="10">
        <v>182041</v>
      </c>
      <c r="V298" s="10">
        <v>182308</v>
      </c>
      <c r="W298" s="10">
        <v>182191</v>
      </c>
      <c r="X298" s="10">
        <v>182323</v>
      </c>
      <c r="Y298" s="10">
        <v>180957</v>
      </c>
      <c r="Z298" s="10">
        <v>180695</v>
      </c>
      <c r="AA298" s="10">
        <v>181392</v>
      </c>
      <c r="AB298" s="10">
        <v>181648</v>
      </c>
      <c r="AC298" s="8">
        <f t="shared" si="24"/>
        <v>0.10908402632767948</v>
      </c>
      <c r="AD298" s="8">
        <f t="shared" si="25"/>
        <v>4.149966286174811E-3</v>
      </c>
      <c r="AE298" s="8">
        <f t="shared" si="26"/>
        <v>9.6965403956472684E-4</v>
      </c>
      <c r="AF298" s="8">
        <f t="shared" si="27"/>
        <v>-5.9678963334597324E-4</v>
      </c>
      <c r="AG298" s="8">
        <f t="shared" si="28"/>
        <v>1.2712454954435515E-3</v>
      </c>
      <c r="AH298" s="8">
        <f t="shared" si="29"/>
        <v>1.411308106200935E-3</v>
      </c>
    </row>
    <row r="299" spans="1:34" ht="15" customHeight="1" x14ac:dyDescent="0.25">
      <c r="A299" s="5">
        <v>300</v>
      </c>
      <c r="B299" s="6" t="s">
        <v>294</v>
      </c>
      <c r="C299" s="7">
        <v>280734</v>
      </c>
      <c r="D299" s="7">
        <v>281524</v>
      </c>
      <c r="E299" s="7">
        <v>281920</v>
      </c>
      <c r="F299" s="7">
        <v>282200</v>
      </c>
      <c r="G299" s="7">
        <v>279790</v>
      </c>
      <c r="H299" s="7">
        <v>278933</v>
      </c>
      <c r="I299" s="7">
        <v>279929</v>
      </c>
      <c r="J299" s="7">
        <v>279804</v>
      </c>
      <c r="K299" s="7">
        <v>279647</v>
      </c>
      <c r="L299" s="7">
        <v>280291</v>
      </c>
      <c r="M299" s="7">
        <v>280860</v>
      </c>
      <c r="N299" s="7">
        <v>281499</v>
      </c>
      <c r="O299" s="7">
        <v>281875</v>
      </c>
      <c r="P299" s="7">
        <v>281568</v>
      </c>
      <c r="Q299" s="7">
        <v>280527</v>
      </c>
      <c r="R299" s="7">
        <v>279523</v>
      </c>
      <c r="S299" s="7">
        <v>277916</v>
      </c>
      <c r="T299" s="7">
        <v>275335</v>
      </c>
      <c r="U299" s="7">
        <v>273464</v>
      </c>
      <c r="V299" s="7">
        <v>271417</v>
      </c>
      <c r="W299" s="7">
        <v>270724</v>
      </c>
      <c r="X299" s="7">
        <v>269444</v>
      </c>
      <c r="Y299" s="7">
        <v>268923</v>
      </c>
      <c r="Z299" s="7">
        <v>267628</v>
      </c>
      <c r="AA299" s="7">
        <v>266435</v>
      </c>
      <c r="AB299" s="7">
        <v>265832</v>
      </c>
      <c r="AC299" s="8">
        <f t="shared" si="24"/>
        <v>-5.3082277173409707E-2</v>
      </c>
      <c r="AD299" s="8">
        <f t="shared" si="25"/>
        <v>-2.1793446319575693E-3</v>
      </c>
      <c r="AE299" s="8">
        <f t="shared" si="26"/>
        <v>-5.0094156875110096E-3</v>
      </c>
      <c r="AF299" s="8">
        <f t="shared" si="27"/>
        <v>-3.6404218222872986E-3</v>
      </c>
      <c r="AG299" s="8">
        <f t="shared" si="28"/>
        <v>-3.8461057054768322E-3</v>
      </c>
      <c r="AH299" s="8">
        <f t="shared" si="29"/>
        <v>-2.2632161690468596E-3</v>
      </c>
    </row>
    <row r="300" spans="1:34" ht="15" customHeight="1" x14ac:dyDescent="0.25">
      <c r="A300" s="5">
        <v>301</v>
      </c>
      <c r="B300" s="9" t="s">
        <v>295</v>
      </c>
      <c r="C300" s="10">
        <v>201586</v>
      </c>
      <c r="D300" s="10">
        <v>202785</v>
      </c>
      <c r="E300" s="10">
        <v>203959</v>
      </c>
      <c r="F300" s="10">
        <v>204323</v>
      </c>
      <c r="G300" s="10">
        <v>204786</v>
      </c>
      <c r="H300" s="10">
        <v>205016</v>
      </c>
      <c r="I300" s="10">
        <v>205681</v>
      </c>
      <c r="J300" s="10">
        <v>206363</v>
      </c>
      <c r="K300" s="10">
        <v>207305</v>
      </c>
      <c r="L300" s="10">
        <v>208182</v>
      </c>
      <c r="M300" s="10">
        <v>210524</v>
      </c>
      <c r="N300" s="10">
        <v>212047</v>
      </c>
      <c r="O300" s="10">
        <v>212653</v>
      </c>
      <c r="P300" s="10">
        <v>212531</v>
      </c>
      <c r="Q300" s="10">
        <v>212765</v>
      </c>
      <c r="R300" s="10">
        <v>212574</v>
      </c>
      <c r="S300" s="10">
        <v>211989</v>
      </c>
      <c r="T300" s="10">
        <v>211182</v>
      </c>
      <c r="U300" s="10">
        <v>210043</v>
      </c>
      <c r="V300" s="10">
        <v>209259</v>
      </c>
      <c r="W300" s="10">
        <v>135888</v>
      </c>
      <c r="X300" s="10">
        <v>135400</v>
      </c>
      <c r="Y300" s="10">
        <v>134691</v>
      </c>
      <c r="Z300" s="10">
        <v>135342</v>
      </c>
      <c r="AA300" s="10">
        <v>136170</v>
      </c>
      <c r="AB300" s="10">
        <v>135340</v>
      </c>
      <c r="AC300" s="8">
        <f t="shared" si="24"/>
        <v>-0.32862401158810634</v>
      </c>
      <c r="AD300" s="8">
        <f t="shared" si="25"/>
        <v>-1.5810715705796508E-2</v>
      </c>
      <c r="AE300" s="8">
        <f t="shared" si="26"/>
        <v>-4.4145910115905518E-2</v>
      </c>
      <c r="AF300" s="8">
        <f t="shared" si="27"/>
        <v>-8.078507594428963E-4</v>
      </c>
      <c r="AG300" s="8">
        <f t="shared" si="28"/>
        <v>1.6035726046199628E-3</v>
      </c>
      <c r="AH300" s="8">
        <f t="shared" si="29"/>
        <v>-6.0953220239406622E-3</v>
      </c>
    </row>
    <row r="301" spans="1:34" ht="15" customHeight="1" x14ac:dyDescent="0.25">
      <c r="A301" s="5">
        <v>302</v>
      </c>
      <c r="B301" s="6" t="s">
        <v>284</v>
      </c>
      <c r="C301" s="7">
        <v>282164</v>
      </c>
      <c r="D301" s="7">
        <v>283457</v>
      </c>
      <c r="E301" s="7">
        <v>286315</v>
      </c>
      <c r="F301" s="7">
        <v>281683</v>
      </c>
      <c r="G301" s="7">
        <v>286680</v>
      </c>
      <c r="H301" s="7">
        <v>288193</v>
      </c>
      <c r="I301" s="7">
        <v>290057</v>
      </c>
      <c r="J301" s="7">
        <v>286905</v>
      </c>
      <c r="K301" s="7">
        <v>287251</v>
      </c>
      <c r="L301" s="7">
        <v>292795</v>
      </c>
      <c r="M301" s="7">
        <v>309663</v>
      </c>
      <c r="N301" s="7">
        <v>316209</v>
      </c>
      <c r="O301" s="7">
        <v>324335</v>
      </c>
      <c r="P301" s="7">
        <v>330148</v>
      </c>
      <c r="Q301" s="7">
        <v>328276</v>
      </c>
      <c r="R301" s="7">
        <v>326456</v>
      </c>
      <c r="S301" s="7">
        <v>323274</v>
      </c>
      <c r="T301" s="7">
        <v>320758</v>
      </c>
      <c r="U301" s="7">
        <v>323741</v>
      </c>
      <c r="V301" s="7">
        <v>327475</v>
      </c>
      <c r="W301" s="7">
        <v>82213</v>
      </c>
      <c r="X301" s="7">
        <v>82699</v>
      </c>
      <c r="Y301" s="7">
        <v>83542</v>
      </c>
      <c r="Z301" s="7">
        <v>84071</v>
      </c>
      <c r="AA301" s="7">
        <v>84942</v>
      </c>
      <c r="AB301" s="7">
        <v>85729</v>
      </c>
      <c r="AC301" s="8">
        <f t="shared" si="24"/>
        <v>-0.69617314753122295</v>
      </c>
      <c r="AD301" s="8">
        <f t="shared" si="25"/>
        <v>-4.6534361825317228E-2</v>
      </c>
      <c r="AE301" s="8">
        <f t="shared" si="26"/>
        <v>-0.12515661908932885</v>
      </c>
      <c r="AF301" s="8">
        <f t="shared" si="27"/>
        <v>8.4107165308962006E-3</v>
      </c>
      <c r="AG301" s="8">
        <f t="shared" si="28"/>
        <v>8.6510924996978655E-3</v>
      </c>
      <c r="AH301" s="8">
        <f t="shared" si="29"/>
        <v>9.2651456287819924E-3</v>
      </c>
    </row>
    <row r="302" spans="1:34" ht="15" customHeight="1" x14ac:dyDescent="0.25">
      <c r="A302" s="5">
        <v>303</v>
      </c>
      <c r="B302" s="6" t="s">
        <v>251</v>
      </c>
      <c r="C302" s="7">
        <v>114675</v>
      </c>
      <c r="D302" s="7">
        <v>112236</v>
      </c>
      <c r="E302" s="7">
        <v>112009</v>
      </c>
      <c r="F302" s="7">
        <v>110484</v>
      </c>
      <c r="G302" s="7">
        <v>113630</v>
      </c>
      <c r="H302" s="7">
        <v>111866</v>
      </c>
      <c r="I302" s="7">
        <v>112293</v>
      </c>
      <c r="J302" s="7">
        <v>114503</v>
      </c>
      <c r="K302" s="7">
        <v>112249</v>
      </c>
      <c r="L302" s="7">
        <v>113228</v>
      </c>
      <c r="M302" s="7">
        <v>131562</v>
      </c>
      <c r="N302" s="7">
        <v>132267</v>
      </c>
      <c r="O302" s="7">
        <v>132538</v>
      </c>
      <c r="P302" s="7">
        <v>130742</v>
      </c>
      <c r="Q302" s="7">
        <v>130664</v>
      </c>
      <c r="R302" s="7">
        <v>129584</v>
      </c>
      <c r="S302" s="7">
        <v>127343</v>
      </c>
      <c r="T302" s="7">
        <v>127702</v>
      </c>
      <c r="U302" s="7">
        <v>126620</v>
      </c>
      <c r="V302" s="7">
        <v>126673</v>
      </c>
      <c r="W302" s="7">
        <v>126690</v>
      </c>
      <c r="X302" s="7">
        <v>127825</v>
      </c>
      <c r="Y302" s="7">
        <v>127825</v>
      </c>
      <c r="Z302" s="7">
        <v>127338</v>
      </c>
      <c r="AA302" s="7">
        <v>127140</v>
      </c>
      <c r="AB302" s="7">
        <v>127590</v>
      </c>
      <c r="AC302" s="8">
        <f t="shared" si="24"/>
        <v>0.11262262916939175</v>
      </c>
      <c r="AD302" s="8">
        <f t="shared" si="25"/>
        <v>4.2779225961140366E-3</v>
      </c>
      <c r="AE302" s="8">
        <f t="shared" si="26"/>
        <v>-1.5495303934712767E-3</v>
      </c>
      <c r="AF302" s="8">
        <f t="shared" si="27"/>
        <v>1.4167707366716797E-3</v>
      </c>
      <c r="AG302" s="8">
        <f t="shared" si="28"/>
        <v>-6.1319293112827022E-4</v>
      </c>
      <c r="AH302" s="8">
        <f t="shared" si="29"/>
        <v>3.5394053798961773E-3</v>
      </c>
    </row>
    <row r="303" spans="1:34" ht="15" customHeight="1" x14ac:dyDescent="0.25">
      <c r="A303" s="5">
        <v>304</v>
      </c>
      <c r="B303" s="9" t="s">
        <v>281</v>
      </c>
      <c r="C303" s="10">
        <v>403065</v>
      </c>
      <c r="D303" s="10">
        <v>407065</v>
      </c>
      <c r="E303" s="10">
        <v>409210</v>
      </c>
      <c r="F303" s="10">
        <v>410419</v>
      </c>
      <c r="G303" s="10">
        <v>408867</v>
      </c>
      <c r="H303" s="10">
        <v>405090</v>
      </c>
      <c r="I303" s="10">
        <v>401374</v>
      </c>
      <c r="J303" s="10">
        <v>402116</v>
      </c>
      <c r="K303" s="10">
        <v>405660</v>
      </c>
      <c r="L303" s="10">
        <v>410370</v>
      </c>
      <c r="M303" s="10">
        <v>416536</v>
      </c>
      <c r="N303" s="10">
        <v>421275</v>
      </c>
      <c r="O303" s="10">
        <v>425838</v>
      </c>
      <c r="P303" s="10">
        <v>428497</v>
      </c>
      <c r="Q303" s="10">
        <v>431037</v>
      </c>
      <c r="R303" s="10">
        <v>433948</v>
      </c>
      <c r="S303" s="10">
        <v>437926</v>
      </c>
      <c r="T303" s="10">
        <v>439011</v>
      </c>
      <c r="U303" s="10">
        <v>439285</v>
      </c>
      <c r="V303" s="10">
        <v>440023</v>
      </c>
      <c r="W303" s="10">
        <v>440493</v>
      </c>
      <c r="X303" s="10">
        <v>439062</v>
      </c>
      <c r="Y303" s="10">
        <v>435884</v>
      </c>
      <c r="Z303" s="10">
        <v>434107</v>
      </c>
      <c r="AA303" s="10">
        <v>433447</v>
      </c>
      <c r="AB303" s="10">
        <v>433729</v>
      </c>
      <c r="AC303" s="8">
        <f t="shared" si="24"/>
        <v>7.6077059531341099E-2</v>
      </c>
      <c r="AD303" s="8">
        <f t="shared" si="25"/>
        <v>2.9371881428117419E-3</v>
      </c>
      <c r="AE303" s="8">
        <f t="shared" si="26"/>
        <v>-5.0478340955284473E-5</v>
      </c>
      <c r="AF303" s="8">
        <f t="shared" si="27"/>
        <v>-3.0901434706239739E-3</v>
      </c>
      <c r="AG303" s="8">
        <f t="shared" si="28"/>
        <v>-1.6507153351941195E-3</v>
      </c>
      <c r="AH303" s="8">
        <f t="shared" si="29"/>
        <v>6.5059857375872939E-4</v>
      </c>
    </row>
    <row r="304" spans="1:34" ht="15" customHeight="1" x14ac:dyDescent="0.25">
      <c r="A304" s="5">
        <v>305</v>
      </c>
      <c r="B304" s="9" t="s">
        <v>171</v>
      </c>
      <c r="C304" s="10">
        <v>2429023</v>
      </c>
      <c r="D304" s="10">
        <v>2418223</v>
      </c>
      <c r="E304" s="10">
        <v>2408973</v>
      </c>
      <c r="F304" s="10">
        <v>2400193</v>
      </c>
      <c r="G304" s="10">
        <v>2387819</v>
      </c>
      <c r="H304" s="10">
        <v>2372328</v>
      </c>
      <c r="I304" s="10">
        <v>2361482</v>
      </c>
      <c r="J304" s="10">
        <v>2357141</v>
      </c>
      <c r="K304" s="10">
        <v>2355391</v>
      </c>
      <c r="L304" s="10">
        <v>2354957</v>
      </c>
      <c r="M304" s="10">
        <v>2358572</v>
      </c>
      <c r="N304" s="10">
        <v>2368015</v>
      </c>
      <c r="O304" s="10">
        <v>2374030</v>
      </c>
      <c r="P304" s="10">
        <v>2379353</v>
      </c>
      <c r="Q304" s="10">
        <v>2381704</v>
      </c>
      <c r="R304" s="10">
        <v>2379296</v>
      </c>
      <c r="S304" s="10">
        <v>2377735</v>
      </c>
      <c r="T304" s="10">
        <v>2372214</v>
      </c>
      <c r="U304" s="10">
        <v>2371853</v>
      </c>
      <c r="V304" s="10">
        <v>2371804</v>
      </c>
      <c r="W304" s="10">
        <v>2455193</v>
      </c>
      <c r="X304" s="10">
        <v>2450852</v>
      </c>
      <c r="Y304" s="10">
        <v>2433371</v>
      </c>
      <c r="Z304" s="10">
        <v>2428225</v>
      </c>
      <c r="AA304" s="10">
        <v>2425152</v>
      </c>
      <c r="AB304" s="10">
        <v>2421992</v>
      </c>
      <c r="AC304" s="8">
        <f t="shared" si="24"/>
        <v>-2.8945794255550482E-3</v>
      </c>
      <c r="AD304" s="8">
        <f t="shared" si="25"/>
        <v>-1.1594435082762367E-4</v>
      </c>
      <c r="AE304" s="8">
        <f t="shared" si="26"/>
        <v>1.7801522394065294E-3</v>
      </c>
      <c r="AF304" s="8">
        <f t="shared" si="27"/>
        <v>-2.7193022128452204E-3</v>
      </c>
      <c r="AG304" s="8">
        <f t="shared" si="28"/>
        <v>-1.5611790063466691E-3</v>
      </c>
      <c r="AH304" s="8">
        <f t="shared" si="29"/>
        <v>-1.3030111102314411E-3</v>
      </c>
    </row>
    <row r="305" spans="1:34" ht="15" customHeight="1" x14ac:dyDescent="0.25">
      <c r="A305" s="5">
        <v>306</v>
      </c>
      <c r="B305" s="6" t="s">
        <v>299</v>
      </c>
      <c r="C305" s="7">
        <v>108577</v>
      </c>
      <c r="D305" s="7">
        <v>108193</v>
      </c>
      <c r="E305" s="7">
        <v>107845</v>
      </c>
      <c r="F305" s="7">
        <v>106527</v>
      </c>
      <c r="G305" s="7">
        <v>105780</v>
      </c>
      <c r="H305" s="7">
        <v>105528</v>
      </c>
      <c r="I305" s="7">
        <v>105126</v>
      </c>
      <c r="J305" s="7">
        <v>104895</v>
      </c>
      <c r="K305" s="7">
        <v>104826</v>
      </c>
      <c r="L305" s="7">
        <v>104357</v>
      </c>
      <c r="M305" s="7">
        <v>106343</v>
      </c>
      <c r="N305" s="7">
        <v>105984</v>
      </c>
      <c r="O305" s="7">
        <v>105258</v>
      </c>
      <c r="P305" s="7">
        <v>105081</v>
      </c>
      <c r="Q305" s="7">
        <v>104899</v>
      </c>
      <c r="R305" s="7">
        <v>104156</v>
      </c>
      <c r="S305" s="7">
        <v>103710</v>
      </c>
      <c r="T305" s="7">
        <v>103195</v>
      </c>
      <c r="U305" s="7">
        <v>102771</v>
      </c>
      <c r="V305" s="7">
        <v>102477</v>
      </c>
      <c r="W305" s="7">
        <v>102116</v>
      </c>
      <c r="X305" s="7">
        <v>101705</v>
      </c>
      <c r="Y305" s="7">
        <v>100974</v>
      </c>
      <c r="Z305" s="7">
        <v>100810</v>
      </c>
      <c r="AA305" s="7">
        <v>100952</v>
      </c>
      <c r="AB305" s="7">
        <v>100881</v>
      </c>
      <c r="AC305" s="8">
        <f t="shared" si="24"/>
        <v>-7.0880573233741959E-2</v>
      </c>
      <c r="AD305" s="8">
        <f t="shared" si="25"/>
        <v>-2.9364000918798983E-3</v>
      </c>
      <c r="AE305" s="8">
        <f t="shared" si="26"/>
        <v>-3.1897190913787732E-3</v>
      </c>
      <c r="AF305" s="8">
        <f t="shared" si="27"/>
        <v>-2.4306048101584432E-3</v>
      </c>
      <c r="AG305" s="8">
        <f t="shared" si="28"/>
        <v>-3.0710402850553375E-4</v>
      </c>
      <c r="AH305" s="8">
        <f t="shared" si="29"/>
        <v>-7.0330454077185197E-4</v>
      </c>
    </row>
    <row r="306" spans="1:34" ht="15" customHeight="1" x14ac:dyDescent="0.25">
      <c r="A306" s="5">
        <v>307</v>
      </c>
      <c r="B306" s="9" t="s">
        <v>255</v>
      </c>
      <c r="C306" s="10">
        <v>323505</v>
      </c>
      <c r="D306" s="10">
        <v>324829</v>
      </c>
      <c r="E306" s="10">
        <v>327394</v>
      </c>
      <c r="F306" s="10">
        <v>330447</v>
      </c>
      <c r="G306" s="10">
        <v>331876</v>
      </c>
      <c r="H306" s="10">
        <v>335242</v>
      </c>
      <c r="I306" s="10">
        <v>339280</v>
      </c>
      <c r="J306" s="10">
        <v>344812</v>
      </c>
      <c r="K306" s="10">
        <v>348425</v>
      </c>
      <c r="L306" s="10">
        <v>351109</v>
      </c>
      <c r="M306" s="10">
        <v>351948</v>
      </c>
      <c r="N306" s="10">
        <v>354120</v>
      </c>
      <c r="O306" s="10">
        <v>355220</v>
      </c>
      <c r="P306" s="10">
        <v>355658</v>
      </c>
      <c r="Q306" s="10">
        <v>358278</v>
      </c>
      <c r="R306" s="10">
        <v>362262</v>
      </c>
      <c r="S306" s="10">
        <v>369207</v>
      </c>
      <c r="T306" s="10">
        <v>375696</v>
      </c>
      <c r="U306" s="10">
        <v>378816</v>
      </c>
      <c r="V306" s="10">
        <v>382074</v>
      </c>
      <c r="W306" s="10">
        <v>384242</v>
      </c>
      <c r="X306" s="10">
        <v>386175</v>
      </c>
      <c r="Y306" s="10">
        <v>386268</v>
      </c>
      <c r="Z306" s="10">
        <v>382091</v>
      </c>
      <c r="AA306" s="10">
        <v>382081</v>
      </c>
      <c r="AB306" s="10">
        <v>381584</v>
      </c>
      <c r="AC306" s="8">
        <f t="shared" si="24"/>
        <v>0.17953045547982258</v>
      </c>
      <c r="AD306" s="8">
        <f t="shared" si="25"/>
        <v>6.6265164560386225E-3</v>
      </c>
      <c r="AE306" s="8">
        <f t="shared" si="26"/>
        <v>5.2098546425858316E-3</v>
      </c>
      <c r="AF306" s="8">
        <f t="shared" si="27"/>
        <v>-1.3873472326614289E-3</v>
      </c>
      <c r="AG306" s="8">
        <f t="shared" si="28"/>
        <v>-4.0585481063489803E-3</v>
      </c>
      <c r="AH306" s="8">
        <f t="shared" si="29"/>
        <v>-1.3007713024201675E-3</v>
      </c>
    </row>
    <row r="307" spans="1:34" ht="15" customHeight="1" x14ac:dyDescent="0.25">
      <c r="A307" s="5">
        <v>308</v>
      </c>
      <c r="B307" s="6" t="s">
        <v>298</v>
      </c>
      <c r="C307" s="7">
        <v>209931</v>
      </c>
      <c r="D307" s="7">
        <v>209363</v>
      </c>
      <c r="E307" s="7">
        <v>209054</v>
      </c>
      <c r="F307" s="7">
        <v>208182</v>
      </c>
      <c r="G307" s="7">
        <v>207774</v>
      </c>
      <c r="H307" s="7">
        <v>206426</v>
      </c>
      <c r="I307" s="7">
        <v>204728</v>
      </c>
      <c r="J307" s="7">
        <v>202006</v>
      </c>
      <c r="K307" s="7">
        <v>200858</v>
      </c>
      <c r="L307" s="7">
        <v>200050</v>
      </c>
      <c r="M307" s="7">
        <v>199871</v>
      </c>
      <c r="N307" s="7">
        <v>198932</v>
      </c>
      <c r="O307" s="7">
        <v>198414</v>
      </c>
      <c r="P307" s="7">
        <v>196866</v>
      </c>
      <c r="Q307" s="7">
        <v>195326</v>
      </c>
      <c r="R307" s="7">
        <v>193396</v>
      </c>
      <c r="S307" s="7">
        <v>192650</v>
      </c>
      <c r="T307" s="7">
        <v>192018</v>
      </c>
      <c r="U307" s="7">
        <v>190859</v>
      </c>
      <c r="V307" s="7">
        <v>190505</v>
      </c>
      <c r="W307" s="7">
        <v>189853</v>
      </c>
      <c r="X307" s="7">
        <v>189479</v>
      </c>
      <c r="Y307" s="7">
        <v>188392</v>
      </c>
      <c r="Z307" s="7">
        <v>187758</v>
      </c>
      <c r="AA307" s="7">
        <v>187762</v>
      </c>
      <c r="AB307" s="7">
        <v>187688</v>
      </c>
      <c r="AC307" s="8">
        <f t="shared" si="24"/>
        <v>-0.10595386103052908</v>
      </c>
      <c r="AD307" s="8">
        <f t="shared" si="25"/>
        <v>-4.4698959675916194E-3</v>
      </c>
      <c r="AE307" s="8">
        <f t="shared" si="26"/>
        <v>-2.9914058564973756E-3</v>
      </c>
      <c r="AF307" s="8">
        <f t="shared" si="27"/>
        <v>-2.2911869668561513E-3</v>
      </c>
      <c r="AG307" s="8">
        <f t="shared" si="28"/>
        <v>-1.2471845024890627E-3</v>
      </c>
      <c r="AH307" s="8">
        <f t="shared" si="29"/>
        <v>-3.9411595530512033E-4</v>
      </c>
    </row>
    <row r="308" spans="1:34" ht="15" customHeight="1" x14ac:dyDescent="0.25">
      <c r="A308" s="5">
        <v>309</v>
      </c>
      <c r="B308" s="9" t="s">
        <v>202</v>
      </c>
      <c r="C308" s="10">
        <v>498252</v>
      </c>
      <c r="D308" s="10">
        <v>501182</v>
      </c>
      <c r="E308" s="10">
        <v>504423</v>
      </c>
      <c r="F308" s="10">
        <v>509068</v>
      </c>
      <c r="G308" s="10">
        <v>515995</v>
      </c>
      <c r="H308" s="10">
        <v>521493</v>
      </c>
      <c r="I308" s="10">
        <v>530664</v>
      </c>
      <c r="J308" s="10">
        <v>533801</v>
      </c>
      <c r="K308" s="10">
        <v>537194</v>
      </c>
      <c r="L308" s="10">
        <v>540866</v>
      </c>
      <c r="M308" s="10">
        <v>588313</v>
      </c>
      <c r="N308" s="10">
        <v>593587</v>
      </c>
      <c r="O308" s="10">
        <v>595937</v>
      </c>
      <c r="P308" s="10">
        <v>596838</v>
      </c>
      <c r="Q308" s="10">
        <v>598011</v>
      </c>
      <c r="R308" s="10">
        <v>598752</v>
      </c>
      <c r="S308" s="10">
        <v>600631</v>
      </c>
      <c r="T308" s="10">
        <v>600346</v>
      </c>
      <c r="U308" s="10">
        <v>598515</v>
      </c>
      <c r="V308" s="10">
        <v>596242</v>
      </c>
      <c r="W308" s="10">
        <v>160215</v>
      </c>
      <c r="X308" s="10">
        <v>160195</v>
      </c>
      <c r="Y308" s="10">
        <v>159780</v>
      </c>
      <c r="Z308" s="10">
        <v>159607</v>
      </c>
      <c r="AA308" s="10">
        <v>159588</v>
      </c>
      <c r="AB308" s="10">
        <v>159552</v>
      </c>
      <c r="AC308" s="8">
        <f t="shared" si="24"/>
        <v>-0.67977649863924283</v>
      </c>
      <c r="AD308" s="8">
        <f t="shared" si="25"/>
        <v>-4.4527640406929359E-2</v>
      </c>
      <c r="AE308" s="8">
        <f t="shared" si="26"/>
        <v>-0.12387610036799868</v>
      </c>
      <c r="AF308" s="8">
        <f t="shared" si="27"/>
        <v>-8.2901124188206055E-4</v>
      </c>
      <c r="AG308" s="8">
        <f t="shared" si="28"/>
        <v>-4.7588045056368156E-4</v>
      </c>
      <c r="AH308" s="8">
        <f t="shared" si="29"/>
        <v>-2.2558087074216106E-4</v>
      </c>
    </row>
    <row r="309" spans="1:34" ht="15" customHeight="1" x14ac:dyDescent="0.25">
      <c r="A309" s="5">
        <v>310</v>
      </c>
      <c r="B309" s="6" t="s">
        <v>287</v>
      </c>
      <c r="C309" s="7">
        <v>110158</v>
      </c>
      <c r="D309" s="7">
        <v>110061</v>
      </c>
      <c r="E309" s="7">
        <v>109441</v>
      </c>
      <c r="F309" s="7">
        <v>108761</v>
      </c>
      <c r="G309" s="7">
        <v>108590</v>
      </c>
      <c r="H309" s="7">
        <v>109145</v>
      </c>
      <c r="I309" s="7">
        <v>109179</v>
      </c>
      <c r="J309" s="7">
        <v>110367</v>
      </c>
      <c r="K309" s="7">
        <v>110754</v>
      </c>
      <c r="L309" s="7">
        <v>111063</v>
      </c>
      <c r="M309" s="7">
        <v>111523</v>
      </c>
      <c r="N309" s="7">
        <v>111655</v>
      </c>
      <c r="O309" s="7">
        <v>111910</v>
      </c>
      <c r="P309" s="7">
        <v>112304</v>
      </c>
      <c r="Q309" s="7">
        <v>112887</v>
      </c>
      <c r="R309" s="7">
        <v>112259</v>
      </c>
      <c r="S309" s="7">
        <v>111969</v>
      </c>
      <c r="T309" s="7">
        <v>111857</v>
      </c>
      <c r="U309" s="7">
        <v>112295</v>
      </c>
      <c r="V309" s="7">
        <v>112467</v>
      </c>
      <c r="W309" s="7">
        <v>112279</v>
      </c>
      <c r="X309" s="7">
        <v>112404</v>
      </c>
      <c r="Y309" s="7">
        <v>111617</v>
      </c>
      <c r="Z309" s="7">
        <v>111144</v>
      </c>
      <c r="AA309" s="7">
        <v>111349</v>
      </c>
      <c r="AB309" s="7">
        <v>111294</v>
      </c>
      <c r="AC309" s="8">
        <f t="shared" si="24"/>
        <v>1.0312460284318887E-2</v>
      </c>
      <c r="AD309" s="8">
        <f t="shared" si="25"/>
        <v>4.1047020494167086E-4</v>
      </c>
      <c r="AE309" s="8">
        <f t="shared" si="26"/>
        <v>-8.6296274423369734E-4</v>
      </c>
      <c r="AF309" s="8">
        <f t="shared" si="27"/>
        <v>-1.7607473974720067E-3</v>
      </c>
      <c r="AG309" s="8">
        <f t="shared" si="28"/>
        <v>-9.6554010679306135E-4</v>
      </c>
      <c r="AH309" s="8">
        <f t="shared" si="29"/>
        <v>-4.9394246917349957E-4</v>
      </c>
    </row>
    <row r="310" spans="1:34" ht="15" customHeight="1" x14ac:dyDescent="0.25">
      <c r="A310" s="5">
        <v>311</v>
      </c>
      <c r="B310" s="6" t="s">
        <v>296</v>
      </c>
      <c r="C310" s="7">
        <v>252042</v>
      </c>
      <c r="D310" s="7">
        <v>251448</v>
      </c>
      <c r="E310" s="7">
        <v>251290</v>
      </c>
      <c r="F310" s="7">
        <v>249645</v>
      </c>
      <c r="G310" s="7">
        <v>248337</v>
      </c>
      <c r="H310" s="7">
        <v>246776</v>
      </c>
      <c r="I310" s="7">
        <v>246163</v>
      </c>
      <c r="J310" s="7">
        <v>245380</v>
      </c>
      <c r="K310" s="7">
        <v>244870</v>
      </c>
      <c r="L310" s="7">
        <v>244694</v>
      </c>
      <c r="M310" s="7">
        <v>251716</v>
      </c>
      <c r="N310" s="7">
        <v>251410</v>
      </c>
      <c r="O310" s="7">
        <v>251066</v>
      </c>
      <c r="P310" s="7">
        <v>251084</v>
      </c>
      <c r="Q310" s="7">
        <v>251077</v>
      </c>
      <c r="R310" s="7">
        <v>250222</v>
      </c>
      <c r="S310" s="7">
        <v>249210</v>
      </c>
      <c r="T310" s="7">
        <v>248615</v>
      </c>
      <c r="U310" s="7">
        <v>248362</v>
      </c>
      <c r="V310" s="7">
        <v>247505</v>
      </c>
      <c r="W310" s="7">
        <v>246497</v>
      </c>
      <c r="X310" s="7">
        <v>246645</v>
      </c>
      <c r="Y310" s="7">
        <v>244895</v>
      </c>
      <c r="Z310" s="7">
        <v>243540</v>
      </c>
      <c r="AA310" s="7">
        <v>243438</v>
      </c>
      <c r="AB310" s="7">
        <v>243189</v>
      </c>
      <c r="AC310" s="8">
        <f t="shared" si="24"/>
        <v>-3.5125098197919397E-2</v>
      </c>
      <c r="AD310" s="8">
        <f t="shared" si="25"/>
        <v>-1.4292505066387795E-3</v>
      </c>
      <c r="AE310" s="8">
        <f t="shared" si="26"/>
        <v>-2.8469003732037867E-3</v>
      </c>
      <c r="AF310" s="8">
        <f t="shared" si="27"/>
        <v>-2.6985332390507821E-3</v>
      </c>
      <c r="AG310" s="8">
        <f t="shared" si="28"/>
        <v>-2.3274966518604945E-3</v>
      </c>
      <c r="AH310" s="8">
        <f t="shared" si="29"/>
        <v>-1.0228477066029132E-3</v>
      </c>
    </row>
    <row r="311" spans="1:34" ht="15" customHeight="1" x14ac:dyDescent="0.25">
      <c r="A311" s="5">
        <v>312</v>
      </c>
      <c r="B311" s="9" t="s">
        <v>267</v>
      </c>
      <c r="C311" s="10">
        <v>134787</v>
      </c>
      <c r="D311" s="10">
        <v>133723</v>
      </c>
      <c r="E311" s="10">
        <v>133101</v>
      </c>
      <c r="F311" s="10">
        <v>132672</v>
      </c>
      <c r="G311" s="10">
        <v>132052</v>
      </c>
      <c r="H311" s="10">
        <v>131268</v>
      </c>
      <c r="I311" s="10">
        <v>130494</v>
      </c>
      <c r="J311" s="10">
        <v>130219</v>
      </c>
      <c r="K311" s="10">
        <v>129571</v>
      </c>
      <c r="L311" s="10">
        <v>129288</v>
      </c>
      <c r="M311" s="10">
        <v>131423</v>
      </c>
      <c r="N311" s="10">
        <v>131092</v>
      </c>
      <c r="O311" s="10">
        <v>131271</v>
      </c>
      <c r="P311" s="10">
        <v>130914</v>
      </c>
      <c r="Q311" s="10">
        <v>130722</v>
      </c>
      <c r="R311" s="10">
        <v>130165</v>
      </c>
      <c r="S311" s="10">
        <v>129821</v>
      </c>
      <c r="T311" s="10">
        <v>129578</v>
      </c>
      <c r="U311" s="10">
        <v>129628</v>
      </c>
      <c r="V311" s="10">
        <v>129121</v>
      </c>
      <c r="W311" s="10">
        <v>129816</v>
      </c>
      <c r="X311" s="10">
        <v>130225</v>
      </c>
      <c r="Y311" s="10">
        <v>129592</v>
      </c>
      <c r="Z311" s="10">
        <v>129026</v>
      </c>
      <c r="AA311" s="10">
        <v>129049</v>
      </c>
      <c r="AB311" s="10">
        <v>128224</v>
      </c>
      <c r="AC311" s="8">
        <f t="shared" si="24"/>
        <v>-4.8691639401425957E-2</v>
      </c>
      <c r="AD311" s="8">
        <f t="shared" si="25"/>
        <v>-1.9946887671101754E-3</v>
      </c>
      <c r="AE311" s="8">
        <f t="shared" si="26"/>
        <v>-1.5012861386584087E-3</v>
      </c>
      <c r="AF311" s="8">
        <f t="shared" si="27"/>
        <v>-2.4648230794913628E-3</v>
      </c>
      <c r="AG311" s="8">
        <f t="shared" si="28"/>
        <v>-3.5311903525699906E-3</v>
      </c>
      <c r="AH311" s="8">
        <f t="shared" si="29"/>
        <v>-6.3929205185627161E-3</v>
      </c>
    </row>
    <row r="312" spans="1:34" ht="15" customHeight="1" x14ac:dyDescent="0.25">
      <c r="A312" s="5">
        <v>313</v>
      </c>
      <c r="B312" s="6" t="s">
        <v>302</v>
      </c>
      <c r="C312" s="7">
        <v>124348</v>
      </c>
      <c r="D312" s="7">
        <v>124657</v>
      </c>
      <c r="E312" s="7">
        <v>125001</v>
      </c>
      <c r="F312" s="7">
        <v>125864</v>
      </c>
      <c r="G312" s="7">
        <v>126720</v>
      </c>
      <c r="H312" s="7">
        <v>127392</v>
      </c>
      <c r="I312" s="7">
        <v>127944</v>
      </c>
      <c r="J312" s="7">
        <v>128381</v>
      </c>
      <c r="K312" s="7">
        <v>128653</v>
      </c>
      <c r="L312" s="7">
        <v>128774</v>
      </c>
      <c r="M312" s="7">
        <v>129087</v>
      </c>
      <c r="N312" s="7">
        <v>129156</v>
      </c>
      <c r="O312" s="7">
        <v>129007</v>
      </c>
      <c r="P312" s="7">
        <v>128695</v>
      </c>
      <c r="Q312" s="7">
        <v>128441</v>
      </c>
      <c r="R312" s="7">
        <v>128016</v>
      </c>
      <c r="S312" s="7">
        <v>127873</v>
      </c>
      <c r="T312" s="7">
        <v>127787</v>
      </c>
      <c r="U312" s="7">
        <v>127630</v>
      </c>
      <c r="V312" s="7">
        <v>127420</v>
      </c>
      <c r="W312" s="7">
        <v>126724</v>
      </c>
      <c r="X312" s="7">
        <v>126686</v>
      </c>
      <c r="Y312" s="7">
        <v>126269</v>
      </c>
      <c r="Z312" s="7">
        <v>125519</v>
      </c>
      <c r="AA312" s="7">
        <v>125083</v>
      </c>
      <c r="AB312" s="7">
        <v>124373</v>
      </c>
      <c r="AC312" s="8">
        <f t="shared" si="24"/>
        <v>2.0104866986200018E-4</v>
      </c>
      <c r="AD312" s="8">
        <f t="shared" si="25"/>
        <v>8.0411708214267463E-6</v>
      </c>
      <c r="AE312" s="8">
        <f t="shared" si="26"/>
        <v>-2.8828506983571422E-3</v>
      </c>
      <c r="AF312" s="8">
        <f t="shared" si="27"/>
        <v>-3.738270858234749E-3</v>
      </c>
      <c r="AG312" s="8">
        <f t="shared" si="28"/>
        <v>-5.0304503361571218E-3</v>
      </c>
      <c r="AH312" s="8">
        <f t="shared" si="29"/>
        <v>-5.6762309826275349E-3</v>
      </c>
    </row>
    <row r="313" spans="1:34" ht="15" customHeight="1" x14ac:dyDescent="0.25">
      <c r="A313" s="5">
        <v>314</v>
      </c>
      <c r="B313" s="9" t="s">
        <v>77</v>
      </c>
      <c r="C313" s="10">
        <v>170043</v>
      </c>
      <c r="D313" s="10">
        <v>169405</v>
      </c>
      <c r="E313" s="10">
        <v>169977</v>
      </c>
      <c r="F313" s="10">
        <v>170646</v>
      </c>
      <c r="G313" s="10">
        <v>171119</v>
      </c>
      <c r="H313" s="10">
        <v>171172</v>
      </c>
      <c r="I313" s="10">
        <v>172859</v>
      </c>
      <c r="J313" s="10">
        <v>172588</v>
      </c>
      <c r="K313" s="10">
        <v>172981</v>
      </c>
      <c r="L313" s="10">
        <v>174086</v>
      </c>
      <c r="M313" s="10">
        <v>204876</v>
      </c>
      <c r="N313" s="10">
        <v>205879</v>
      </c>
      <c r="O313" s="10">
        <v>206931</v>
      </c>
      <c r="P313" s="10">
        <v>208014</v>
      </c>
      <c r="Q313" s="10">
        <v>208919</v>
      </c>
      <c r="R313" s="10">
        <v>209816</v>
      </c>
      <c r="S313" s="10">
        <v>210259</v>
      </c>
      <c r="T313" s="10">
        <v>209636</v>
      </c>
      <c r="U313" s="10">
        <v>208656</v>
      </c>
      <c r="V313" s="10">
        <v>207538</v>
      </c>
      <c r="W313" s="10">
        <v>154912</v>
      </c>
      <c r="X313" s="10">
        <v>155587</v>
      </c>
      <c r="Y313" s="10">
        <v>155376</v>
      </c>
      <c r="Z313" s="10">
        <v>155563</v>
      </c>
      <c r="AA313" s="10">
        <v>155870</v>
      </c>
      <c r="AB313" s="10">
        <v>156004</v>
      </c>
      <c r="AC313" s="8">
        <f t="shared" si="24"/>
        <v>-8.2561469745887808E-2</v>
      </c>
      <c r="AD313" s="8">
        <f t="shared" si="25"/>
        <v>-3.4408545772811605E-3</v>
      </c>
      <c r="AE313" s="8">
        <f t="shared" si="26"/>
        <v>-2.9200122021657338E-2</v>
      </c>
      <c r="AF313" s="8">
        <f t="shared" si="27"/>
        <v>1.4058741536489006E-3</v>
      </c>
      <c r="AG313" s="8">
        <f t="shared" si="28"/>
        <v>1.3454583495127181E-3</v>
      </c>
      <c r="AH313" s="8">
        <f t="shared" si="29"/>
        <v>8.596907679476487E-4</v>
      </c>
    </row>
    <row r="314" spans="1:34" ht="15" customHeight="1" x14ac:dyDescent="0.25">
      <c r="A314" s="5">
        <v>315</v>
      </c>
      <c r="B314" s="6" t="s">
        <v>308</v>
      </c>
      <c r="C314" s="7">
        <v>123967</v>
      </c>
      <c r="D314" s="7">
        <v>123968</v>
      </c>
      <c r="E314" s="7">
        <v>123963</v>
      </c>
      <c r="F314" s="7">
        <v>123979</v>
      </c>
      <c r="G314" s="7">
        <v>123467</v>
      </c>
      <c r="H314" s="7">
        <v>123580</v>
      </c>
      <c r="I314" s="7">
        <v>124357</v>
      </c>
      <c r="J314" s="7">
        <v>125737</v>
      </c>
      <c r="K314" s="7">
        <v>126051</v>
      </c>
      <c r="L314" s="7">
        <v>126644</v>
      </c>
      <c r="M314" s="7">
        <v>127240</v>
      </c>
      <c r="N314" s="7">
        <v>127552</v>
      </c>
      <c r="O314" s="7">
        <v>127636</v>
      </c>
      <c r="P314" s="7">
        <v>127240</v>
      </c>
      <c r="Q314" s="7">
        <v>126741</v>
      </c>
      <c r="R314" s="7">
        <v>126073</v>
      </c>
      <c r="S314" s="7">
        <v>125790</v>
      </c>
      <c r="T314" s="7">
        <v>125344</v>
      </c>
      <c r="U314" s="7">
        <v>124730</v>
      </c>
      <c r="V314" s="7">
        <v>122017</v>
      </c>
      <c r="W314" s="7">
        <v>121656</v>
      </c>
      <c r="X314" s="7">
        <v>120827</v>
      </c>
      <c r="Y314" s="7">
        <v>119823</v>
      </c>
      <c r="Z314" s="7">
        <v>118810</v>
      </c>
      <c r="AA314" s="7">
        <v>119189</v>
      </c>
      <c r="AB314" s="7">
        <v>119170</v>
      </c>
      <c r="AC314" s="8">
        <f t="shared" si="24"/>
        <v>-3.8695781941968425E-2</v>
      </c>
      <c r="AD314" s="8">
        <f t="shared" si="25"/>
        <v>-1.5773289490877973E-3</v>
      </c>
      <c r="AE314" s="8">
        <f t="shared" si="26"/>
        <v>-5.6151815186419318E-3</v>
      </c>
      <c r="AF314" s="8">
        <f t="shared" si="27"/>
        <v>-4.1207552385652546E-3</v>
      </c>
      <c r="AG314" s="8">
        <f t="shared" si="28"/>
        <v>-1.8198782749877518E-3</v>
      </c>
      <c r="AH314" s="8">
        <f t="shared" si="29"/>
        <v>-1.594106838718338E-4</v>
      </c>
    </row>
    <row r="315" spans="1:34" ht="15" customHeight="1" x14ac:dyDescent="0.25">
      <c r="A315" s="5">
        <v>316</v>
      </c>
      <c r="B315" s="6" t="s">
        <v>314</v>
      </c>
      <c r="C315" s="7">
        <v>376127</v>
      </c>
      <c r="D315" s="7">
        <v>375926</v>
      </c>
      <c r="E315" s="7">
        <v>376140</v>
      </c>
      <c r="F315" s="7">
        <v>376825</v>
      </c>
      <c r="G315" s="7">
        <v>379457</v>
      </c>
      <c r="H315" s="7">
        <v>381444</v>
      </c>
      <c r="I315" s="7">
        <v>387166</v>
      </c>
      <c r="J315" s="7">
        <v>387662</v>
      </c>
      <c r="K315" s="7">
        <v>389389</v>
      </c>
      <c r="L315" s="7">
        <v>391516</v>
      </c>
      <c r="M315" s="7">
        <v>399958</v>
      </c>
      <c r="N315" s="7">
        <v>403956</v>
      </c>
      <c r="O315" s="7">
        <v>407563</v>
      </c>
      <c r="P315" s="7">
        <v>406378</v>
      </c>
      <c r="Q315" s="7">
        <v>404712</v>
      </c>
      <c r="R315" s="7">
        <v>404222</v>
      </c>
      <c r="S315" s="7">
        <v>402138</v>
      </c>
      <c r="T315" s="7">
        <v>400439</v>
      </c>
      <c r="U315" s="7">
        <v>397635</v>
      </c>
      <c r="V315" s="7">
        <v>395208</v>
      </c>
      <c r="W315" s="7">
        <v>392511</v>
      </c>
      <c r="X315" s="7">
        <v>389040</v>
      </c>
      <c r="Y315" s="7">
        <v>385496</v>
      </c>
      <c r="Z315" s="7">
        <v>384163</v>
      </c>
      <c r="AA315" s="7">
        <v>383764</v>
      </c>
      <c r="AB315" s="7">
        <v>383474</v>
      </c>
      <c r="AC315" s="8">
        <f t="shared" si="24"/>
        <v>1.953329593461783E-2</v>
      </c>
      <c r="AD315" s="8">
        <f t="shared" si="25"/>
        <v>7.7409824277729911E-4</v>
      </c>
      <c r="AE315" s="8">
        <f t="shared" si="26"/>
        <v>-5.2553829098572757E-3</v>
      </c>
      <c r="AF315" s="8">
        <f t="shared" si="27"/>
        <v>-4.64771387702545E-3</v>
      </c>
      <c r="AG315" s="8">
        <f t="shared" si="28"/>
        <v>-1.7514627011772088E-3</v>
      </c>
      <c r="AH315" s="8">
        <f t="shared" si="29"/>
        <v>-7.5567275721537199E-4</v>
      </c>
    </row>
    <row r="316" spans="1:34" ht="15" customHeight="1" x14ac:dyDescent="0.25">
      <c r="A316" s="5">
        <v>317</v>
      </c>
      <c r="B316" s="9" t="s">
        <v>271</v>
      </c>
      <c r="C316" s="10">
        <v>181798</v>
      </c>
      <c r="D316" s="10">
        <v>183797</v>
      </c>
      <c r="E316" s="10">
        <v>186567</v>
      </c>
      <c r="F316" s="10">
        <v>189469</v>
      </c>
      <c r="G316" s="10">
        <v>191697</v>
      </c>
      <c r="H316" s="10">
        <v>194087</v>
      </c>
      <c r="I316" s="10">
        <v>196165</v>
      </c>
      <c r="J316" s="10">
        <v>198346</v>
      </c>
      <c r="K316" s="10">
        <v>200298</v>
      </c>
      <c r="L316" s="10">
        <v>201286</v>
      </c>
      <c r="M316" s="10">
        <v>203395</v>
      </c>
      <c r="N316" s="10">
        <v>204991</v>
      </c>
      <c r="O316" s="10">
        <v>206287</v>
      </c>
      <c r="P316" s="10">
        <v>207816</v>
      </c>
      <c r="Q316" s="10">
        <v>210009</v>
      </c>
      <c r="R316" s="10">
        <v>212399</v>
      </c>
      <c r="S316" s="10">
        <v>215567</v>
      </c>
      <c r="T316" s="10">
        <v>218152</v>
      </c>
      <c r="U316" s="10">
        <v>220893</v>
      </c>
      <c r="V316" s="10">
        <v>222246</v>
      </c>
      <c r="W316" s="10">
        <v>223753</v>
      </c>
      <c r="X316" s="10">
        <v>224649</v>
      </c>
      <c r="Y316" s="10">
        <v>222097</v>
      </c>
      <c r="Z316" s="10">
        <v>221276</v>
      </c>
      <c r="AA316" s="10">
        <v>221347</v>
      </c>
      <c r="AB316" s="10">
        <v>221795</v>
      </c>
      <c r="AC316" s="8">
        <f t="shared" si="24"/>
        <v>0.22000792087921758</v>
      </c>
      <c r="AD316" s="8">
        <f t="shared" si="25"/>
        <v>7.9860134929863325E-3</v>
      </c>
      <c r="AE316" s="8">
        <f t="shared" si="26"/>
        <v>4.3380773905197234E-3</v>
      </c>
      <c r="AF316" s="8">
        <f t="shared" si="27"/>
        <v>-1.7563025036496649E-3</v>
      </c>
      <c r="AG316" s="8">
        <f t="shared" si="28"/>
        <v>-4.5346100522525301E-4</v>
      </c>
      <c r="AH316" s="8">
        <f t="shared" si="29"/>
        <v>2.0239714114038141E-3</v>
      </c>
    </row>
    <row r="317" spans="1:34" ht="15" customHeight="1" x14ac:dyDescent="0.25">
      <c r="A317" s="5">
        <v>318</v>
      </c>
      <c r="B317" s="9" t="s">
        <v>310</v>
      </c>
      <c r="C317" s="10">
        <v>129030</v>
      </c>
      <c r="D317" s="10">
        <v>128336</v>
      </c>
      <c r="E317" s="10">
        <v>127346</v>
      </c>
      <c r="F317" s="10">
        <v>126844</v>
      </c>
      <c r="G317" s="10">
        <v>126532</v>
      </c>
      <c r="H317" s="10">
        <v>125882</v>
      </c>
      <c r="I317" s="10">
        <v>126008</v>
      </c>
      <c r="J317" s="10">
        <v>125987</v>
      </c>
      <c r="K317" s="10">
        <v>125923</v>
      </c>
      <c r="L317" s="10">
        <v>126122</v>
      </c>
      <c r="M317" s="10">
        <v>127087</v>
      </c>
      <c r="N317" s="10">
        <v>127179</v>
      </c>
      <c r="O317" s="10">
        <v>126909</v>
      </c>
      <c r="P317" s="10">
        <v>126360</v>
      </c>
      <c r="Q317" s="10">
        <v>125951</v>
      </c>
      <c r="R317" s="10">
        <v>125429</v>
      </c>
      <c r="S317" s="10">
        <v>124724</v>
      </c>
      <c r="T317" s="10">
        <v>124268</v>
      </c>
      <c r="U317" s="10">
        <v>123813</v>
      </c>
      <c r="V317" s="10">
        <v>123339</v>
      </c>
      <c r="W317" s="10">
        <v>122667</v>
      </c>
      <c r="X317" s="10">
        <v>122147</v>
      </c>
      <c r="Y317" s="10">
        <v>120774</v>
      </c>
      <c r="Z317" s="10">
        <v>120360</v>
      </c>
      <c r="AA317" s="10">
        <v>120051</v>
      </c>
      <c r="AB317" s="10">
        <v>119541</v>
      </c>
      <c r="AC317" s="8">
        <f t="shared" si="24"/>
        <v>-7.3541036968146942E-2</v>
      </c>
      <c r="AD317" s="8">
        <f t="shared" si="25"/>
        <v>-3.0507580195269224E-3</v>
      </c>
      <c r="AE317" s="8">
        <f t="shared" si="26"/>
        <v>-4.7965051198107789E-3</v>
      </c>
      <c r="AF317" s="8">
        <f t="shared" si="27"/>
        <v>-5.1494873222678317E-3</v>
      </c>
      <c r="AG317" s="8">
        <f t="shared" si="28"/>
        <v>-3.4146972104718287E-3</v>
      </c>
      <c r="AH317" s="8">
        <f t="shared" si="29"/>
        <v>-4.2481945173301347E-3</v>
      </c>
    </row>
    <row r="318" spans="1:34" ht="15" customHeight="1" x14ac:dyDescent="0.25">
      <c r="A318" s="5">
        <v>319</v>
      </c>
      <c r="B318" s="9" t="s">
        <v>203</v>
      </c>
      <c r="C318" s="10">
        <v>288355</v>
      </c>
      <c r="D318" s="10">
        <v>287090</v>
      </c>
      <c r="E318" s="10">
        <v>286049</v>
      </c>
      <c r="F318" s="10">
        <v>286179</v>
      </c>
      <c r="G318" s="10">
        <v>285280</v>
      </c>
      <c r="H318" s="10">
        <v>284527</v>
      </c>
      <c r="I318" s="10">
        <v>284789</v>
      </c>
      <c r="J318" s="10">
        <v>284743</v>
      </c>
      <c r="K318" s="10">
        <v>284903</v>
      </c>
      <c r="L318" s="10">
        <v>285624</v>
      </c>
      <c r="M318" s="10">
        <v>371186</v>
      </c>
      <c r="N318" s="10">
        <v>371797</v>
      </c>
      <c r="O318" s="10">
        <v>372197</v>
      </c>
      <c r="P318" s="10">
        <v>371973</v>
      </c>
      <c r="Q318" s="10">
        <v>371279</v>
      </c>
      <c r="R318" s="10">
        <v>370119</v>
      </c>
      <c r="S318" s="10">
        <v>368494</v>
      </c>
      <c r="T318" s="10">
        <v>365975</v>
      </c>
      <c r="U318" s="10">
        <v>363537</v>
      </c>
      <c r="V318" s="10">
        <v>360948</v>
      </c>
      <c r="W318" s="10">
        <v>375713</v>
      </c>
      <c r="X318" s="10">
        <v>372888</v>
      </c>
      <c r="Y318" s="10">
        <v>369909</v>
      </c>
      <c r="Z318" s="10">
        <v>368327</v>
      </c>
      <c r="AA318" s="10">
        <v>367055</v>
      </c>
      <c r="AB318" s="10">
        <v>365965</v>
      </c>
      <c r="AC318" s="8">
        <f t="shared" si="24"/>
        <v>0.26914740510828666</v>
      </c>
      <c r="AD318" s="8">
        <f t="shared" si="25"/>
        <v>9.5794051916255896E-3</v>
      </c>
      <c r="AE318" s="8">
        <f t="shared" si="26"/>
        <v>-1.1280507855632171E-3</v>
      </c>
      <c r="AF318" s="8">
        <f t="shared" si="27"/>
        <v>-5.2437738936911282E-3</v>
      </c>
      <c r="AG318" s="8">
        <f t="shared" si="28"/>
        <v>-3.5667337163099999E-3</v>
      </c>
      <c r="AH318" s="8">
        <f t="shared" si="29"/>
        <v>-2.9695822151993572E-3</v>
      </c>
    </row>
    <row r="319" spans="1:34" ht="15" customHeight="1" x14ac:dyDescent="0.25">
      <c r="A319" s="5">
        <v>320</v>
      </c>
      <c r="B319" s="9" t="s">
        <v>313</v>
      </c>
      <c r="C319" s="10">
        <v>152240</v>
      </c>
      <c r="D319" s="10">
        <v>150995</v>
      </c>
      <c r="E319" s="10">
        <v>149851</v>
      </c>
      <c r="F319" s="10">
        <v>148710</v>
      </c>
      <c r="G319" s="10">
        <v>147704</v>
      </c>
      <c r="H319" s="10">
        <v>146726</v>
      </c>
      <c r="I319" s="10">
        <v>145822</v>
      </c>
      <c r="J319" s="10">
        <v>145061</v>
      </c>
      <c r="K319" s="10">
        <v>144488</v>
      </c>
      <c r="L319" s="10">
        <v>143998</v>
      </c>
      <c r="M319" s="10">
        <v>143567</v>
      </c>
      <c r="N319" s="10">
        <v>143136</v>
      </c>
      <c r="O319" s="10">
        <v>142548</v>
      </c>
      <c r="P319" s="10">
        <v>140280</v>
      </c>
      <c r="Q319" s="10">
        <v>139446</v>
      </c>
      <c r="R319" s="10">
        <v>138379</v>
      </c>
      <c r="S319" s="10">
        <v>137251</v>
      </c>
      <c r="T319" s="10">
        <v>136207</v>
      </c>
      <c r="U319" s="10">
        <v>135087</v>
      </c>
      <c r="V319" s="10">
        <v>134153</v>
      </c>
      <c r="W319" s="10">
        <v>133200</v>
      </c>
      <c r="X319" s="10">
        <v>132251</v>
      </c>
      <c r="Y319" s="10">
        <v>131399</v>
      </c>
      <c r="Z319" s="10">
        <v>130590</v>
      </c>
      <c r="AA319" s="10">
        <v>129905</v>
      </c>
      <c r="AB319" s="10">
        <v>128968</v>
      </c>
      <c r="AC319" s="8">
        <f t="shared" si="24"/>
        <v>-0.15286389910667367</v>
      </c>
      <c r="AD319" s="8">
        <f t="shared" si="25"/>
        <v>-6.613788443013191E-3</v>
      </c>
      <c r="AE319" s="8">
        <f t="shared" si="26"/>
        <v>-7.0184534052368797E-3</v>
      </c>
      <c r="AF319" s="8">
        <f t="shared" si="27"/>
        <v>-6.4366845287443519E-3</v>
      </c>
      <c r="AG319" s="8">
        <f t="shared" si="28"/>
        <v>-6.2053945490785356E-3</v>
      </c>
      <c r="AH319" s="8">
        <f t="shared" si="29"/>
        <v>-7.2129633193487551E-3</v>
      </c>
    </row>
    <row r="320" spans="1:34" ht="15" customHeight="1" x14ac:dyDescent="0.25">
      <c r="A320" s="5">
        <v>321</v>
      </c>
      <c r="B320" s="9" t="s">
        <v>322</v>
      </c>
      <c r="C320" s="10">
        <v>114476</v>
      </c>
      <c r="D320" s="10">
        <v>113307</v>
      </c>
      <c r="E320" s="10">
        <v>111980</v>
      </c>
      <c r="F320" s="10">
        <v>110656</v>
      </c>
      <c r="G320" s="10">
        <v>109987</v>
      </c>
      <c r="H320" s="10">
        <v>109582</v>
      </c>
      <c r="I320" s="10">
        <v>109025</v>
      </c>
      <c r="J320" s="10">
        <v>108722</v>
      </c>
      <c r="K320" s="10">
        <v>108326</v>
      </c>
      <c r="L320" s="10">
        <v>108204</v>
      </c>
      <c r="M320" s="10">
        <v>110803</v>
      </c>
      <c r="N320" s="10">
        <v>110784</v>
      </c>
      <c r="O320" s="10">
        <v>110316</v>
      </c>
      <c r="P320" s="10">
        <v>109818</v>
      </c>
      <c r="Q320" s="10">
        <v>108852</v>
      </c>
      <c r="R320" s="10">
        <v>107756</v>
      </c>
      <c r="S320" s="10">
        <v>106838</v>
      </c>
      <c r="T320" s="10">
        <v>105969</v>
      </c>
      <c r="U320" s="10">
        <v>105092</v>
      </c>
      <c r="V320" s="10">
        <v>104643</v>
      </c>
      <c r="W320" s="10">
        <v>103761</v>
      </c>
      <c r="X320" s="10">
        <v>102575</v>
      </c>
      <c r="Y320" s="10">
        <v>101182</v>
      </c>
      <c r="Z320" s="10">
        <v>100364</v>
      </c>
      <c r="AA320" s="10">
        <v>99949</v>
      </c>
      <c r="AB320" s="10">
        <v>99300</v>
      </c>
      <c r="AC320" s="8">
        <f t="shared" si="24"/>
        <v>-0.13256927216185052</v>
      </c>
      <c r="AD320" s="8">
        <f t="shared" si="25"/>
        <v>-5.6726344225770386E-3</v>
      </c>
      <c r="AE320" s="8">
        <f t="shared" si="26"/>
        <v>-8.1390809366977956E-3</v>
      </c>
      <c r="AF320" s="8">
        <f t="shared" si="27"/>
        <v>-8.750411640368605E-3</v>
      </c>
      <c r="AG320" s="8">
        <f t="shared" si="28"/>
        <v>-6.2388915780920984E-3</v>
      </c>
      <c r="AH320" s="8">
        <f t="shared" si="29"/>
        <v>-6.493311588910344E-3</v>
      </c>
    </row>
    <row r="321" spans="1:34" ht="15" customHeight="1" x14ac:dyDescent="0.25">
      <c r="A321" s="5">
        <v>322</v>
      </c>
      <c r="B321" s="6" t="s">
        <v>316</v>
      </c>
      <c r="C321" s="7">
        <v>145079</v>
      </c>
      <c r="D321" s="7">
        <v>144918</v>
      </c>
      <c r="E321" s="7">
        <v>145137</v>
      </c>
      <c r="F321" s="7">
        <v>145545</v>
      </c>
      <c r="G321" s="7">
        <v>146360</v>
      </c>
      <c r="H321" s="7">
        <v>147128</v>
      </c>
      <c r="I321" s="7">
        <v>152167</v>
      </c>
      <c r="J321" s="7">
        <v>152717</v>
      </c>
      <c r="K321" s="7">
        <v>153451</v>
      </c>
      <c r="L321" s="7">
        <v>154101</v>
      </c>
      <c r="M321" s="7">
        <v>154112</v>
      </c>
      <c r="N321" s="7">
        <v>154537</v>
      </c>
      <c r="O321" s="7">
        <v>154640</v>
      </c>
      <c r="P321" s="7">
        <v>154966</v>
      </c>
      <c r="Q321" s="7">
        <v>155013</v>
      </c>
      <c r="R321" s="7">
        <v>154652</v>
      </c>
      <c r="S321" s="7">
        <v>154762</v>
      </c>
      <c r="T321" s="7">
        <v>154298</v>
      </c>
      <c r="U321" s="7">
        <v>153626</v>
      </c>
      <c r="V321" s="7">
        <v>153039</v>
      </c>
      <c r="W321" s="7">
        <v>151805</v>
      </c>
      <c r="X321" s="7">
        <v>150904</v>
      </c>
      <c r="Y321" s="7">
        <v>149065</v>
      </c>
      <c r="Z321" s="7">
        <v>148419</v>
      </c>
      <c r="AA321" s="7">
        <v>148043</v>
      </c>
      <c r="AB321" s="7">
        <v>147952</v>
      </c>
      <c r="AC321" s="8">
        <f t="shared" si="24"/>
        <v>1.9803003880644338E-2</v>
      </c>
      <c r="AD321" s="8">
        <f t="shared" si="25"/>
        <v>7.8468671338782769E-4</v>
      </c>
      <c r="AE321" s="8">
        <f t="shared" si="26"/>
        <v>-4.4191601130635361E-3</v>
      </c>
      <c r="AF321" s="8">
        <f t="shared" si="27"/>
        <v>-5.1285848026720871E-3</v>
      </c>
      <c r="AG321" s="8">
        <f t="shared" si="28"/>
        <v>-2.4950673306370907E-3</v>
      </c>
      <c r="AH321" s="8">
        <f t="shared" si="29"/>
        <v>-6.1468627358267532E-4</v>
      </c>
    </row>
    <row r="322" spans="1:34" ht="15" customHeight="1" x14ac:dyDescent="0.25">
      <c r="A322" s="5">
        <v>323</v>
      </c>
      <c r="B322" s="6" t="s">
        <v>325</v>
      </c>
      <c r="C322" s="7">
        <v>152850</v>
      </c>
      <c r="D322" s="7">
        <v>151320</v>
      </c>
      <c r="E322" s="7">
        <v>150653</v>
      </c>
      <c r="F322" s="7">
        <v>149422</v>
      </c>
      <c r="G322" s="7">
        <v>148555</v>
      </c>
      <c r="H322" s="7">
        <v>147397</v>
      </c>
      <c r="I322" s="7">
        <v>146735</v>
      </c>
      <c r="J322" s="7">
        <v>145957</v>
      </c>
      <c r="K322" s="7">
        <v>144986</v>
      </c>
      <c r="L322" s="7">
        <v>144637</v>
      </c>
      <c r="M322" s="7">
        <v>147949</v>
      </c>
      <c r="N322" s="7">
        <v>147504</v>
      </c>
      <c r="O322" s="7">
        <v>146967</v>
      </c>
      <c r="P322" s="7">
        <v>146573</v>
      </c>
      <c r="Q322" s="7">
        <v>145790</v>
      </c>
      <c r="R322" s="7">
        <v>145174</v>
      </c>
      <c r="S322" s="7">
        <v>144134</v>
      </c>
      <c r="T322" s="7">
        <v>142676</v>
      </c>
      <c r="U322" s="7">
        <v>141627</v>
      </c>
      <c r="V322" s="7">
        <v>140785</v>
      </c>
      <c r="W322" s="7">
        <v>139130</v>
      </c>
      <c r="X322" s="7">
        <v>137919</v>
      </c>
      <c r="Y322" s="7">
        <v>136572</v>
      </c>
      <c r="Z322" s="7">
        <v>135690</v>
      </c>
      <c r="AA322" s="7">
        <v>135017</v>
      </c>
      <c r="AB322" s="7">
        <v>134089</v>
      </c>
      <c r="AC322" s="8">
        <f t="shared" ref="AC322:AC385" si="30">IF(C322="","",IF(C322=0,"",(AB322-C322)/C322))</f>
        <v>-0.12274124959110239</v>
      </c>
      <c r="AD322" s="8">
        <f t="shared" ref="AD322:AD327" si="31">IF(C322="","",IF(C322=0,"",(AB322/C322)^(1/25)-1))</f>
        <v>-5.2244365014136873E-3</v>
      </c>
      <c r="AE322" s="8">
        <f t="shared" ref="AE322:AE327" si="32">IF(R322="","",IF(R322=0,"",(AB322/R322)^(1/10)-1))</f>
        <v>-7.9114647551686845E-3</v>
      </c>
      <c r="AF322" s="8">
        <f t="shared" ref="AF322:AF327" si="33">IF(W322="","",IF(W322=0,"",(AB322/W322)^(1/5)-1))</f>
        <v>-7.353825183793572E-3</v>
      </c>
      <c r="AG322" s="8">
        <f t="shared" ref="AG322:AG327" si="34">IF(Y322="","",IF(Y322=0,"",(AB322/Y322)^(1/3)-1))</f>
        <v>-6.0973981244769604E-3</v>
      </c>
      <c r="AH322" s="8">
        <f t="shared" ref="AH322:AH327" si="35">IF(AA322="","",IF(AA322=0,"",(AB322-AA322)/AA322))</f>
        <v>-6.8732085589222102E-3</v>
      </c>
    </row>
    <row r="323" spans="1:34" ht="15" customHeight="1" x14ac:dyDescent="0.25">
      <c r="A323" s="5">
        <v>324</v>
      </c>
      <c r="B323" s="6" t="s">
        <v>319</v>
      </c>
      <c r="C323" s="7">
        <v>131618</v>
      </c>
      <c r="D323" s="7">
        <v>130231</v>
      </c>
      <c r="E323" s="7">
        <v>128871</v>
      </c>
      <c r="F323" s="7">
        <v>127768</v>
      </c>
      <c r="G323" s="7">
        <v>126475</v>
      </c>
      <c r="H323" s="7">
        <v>125255</v>
      </c>
      <c r="I323" s="7">
        <v>123721</v>
      </c>
      <c r="J323" s="7">
        <v>122302</v>
      </c>
      <c r="K323" s="7">
        <v>121682</v>
      </c>
      <c r="L323" s="7">
        <v>120929</v>
      </c>
      <c r="M323" s="7">
        <v>124362</v>
      </c>
      <c r="N323" s="7">
        <v>123671</v>
      </c>
      <c r="O323" s="7">
        <v>123014</v>
      </c>
      <c r="P323" s="7">
        <v>122639</v>
      </c>
      <c r="Q323" s="7">
        <v>122160</v>
      </c>
      <c r="R323" s="7">
        <v>121474</v>
      </c>
      <c r="S323" s="7">
        <v>120181</v>
      </c>
      <c r="T323" s="7">
        <v>119183</v>
      </c>
      <c r="U323" s="7">
        <v>118217</v>
      </c>
      <c r="V323" s="7">
        <v>117488</v>
      </c>
      <c r="W323" s="7">
        <v>116680</v>
      </c>
      <c r="X323" s="7">
        <v>115750</v>
      </c>
      <c r="Y323" s="7">
        <v>114140</v>
      </c>
      <c r="Z323" s="7">
        <v>113680</v>
      </c>
      <c r="AA323" s="7">
        <v>113139</v>
      </c>
      <c r="AB323" s="7">
        <v>112468</v>
      </c>
      <c r="AC323" s="8">
        <f t="shared" si="30"/>
        <v>-0.1454968165448495</v>
      </c>
      <c r="AD323" s="8">
        <f t="shared" si="31"/>
        <v>-6.269665147049408E-3</v>
      </c>
      <c r="AE323" s="8">
        <f t="shared" si="32"/>
        <v>-7.6735579044308055E-3</v>
      </c>
      <c r="AF323" s="8">
        <f t="shared" si="33"/>
        <v>-7.3263124213718278E-3</v>
      </c>
      <c r="AG323" s="8">
        <f t="shared" si="34"/>
        <v>-4.9069309427143271E-3</v>
      </c>
      <c r="AH323" s="8">
        <f t="shared" si="35"/>
        <v>-5.9307577404785266E-3</v>
      </c>
    </row>
    <row r="324" spans="1:34" ht="15" customHeight="1" x14ac:dyDescent="0.25">
      <c r="A324" s="5">
        <v>325</v>
      </c>
      <c r="B324" s="9" t="s">
        <v>343</v>
      </c>
      <c r="C324" s="10">
        <v>309387</v>
      </c>
      <c r="D324" s="10">
        <v>307023</v>
      </c>
      <c r="E324" s="10">
        <v>306123</v>
      </c>
      <c r="F324" s="10">
        <v>306154</v>
      </c>
      <c r="G324" s="10">
        <v>305911</v>
      </c>
      <c r="H324" s="10">
        <v>304426</v>
      </c>
      <c r="I324" s="10">
        <v>303509</v>
      </c>
      <c r="J324" s="10">
        <v>303401</v>
      </c>
      <c r="K324" s="10">
        <v>303331</v>
      </c>
      <c r="L324" s="10">
        <v>304214</v>
      </c>
      <c r="M324" s="10">
        <v>277914</v>
      </c>
      <c r="N324" s="10">
        <v>277322</v>
      </c>
      <c r="O324" s="10">
        <v>277604</v>
      </c>
      <c r="P324" s="10">
        <v>276723</v>
      </c>
      <c r="Q324" s="10">
        <v>275303</v>
      </c>
      <c r="R324" s="10">
        <v>272947</v>
      </c>
      <c r="S324" s="10">
        <v>270663</v>
      </c>
      <c r="T324" s="10">
        <v>267100</v>
      </c>
      <c r="U324" s="10">
        <v>263394</v>
      </c>
      <c r="V324" s="10">
        <v>260795</v>
      </c>
      <c r="W324" s="10">
        <v>209970</v>
      </c>
      <c r="X324" s="10">
        <v>207403</v>
      </c>
      <c r="Y324" s="10">
        <v>204608</v>
      </c>
      <c r="Z324" s="10">
        <v>202801</v>
      </c>
      <c r="AA324" s="10">
        <v>201564</v>
      </c>
      <c r="AB324" s="10">
        <v>200170</v>
      </c>
      <c r="AC324" s="8">
        <f t="shared" si="30"/>
        <v>-0.35301095391855508</v>
      </c>
      <c r="AD324" s="8">
        <f t="shared" si="31"/>
        <v>-1.7266236780496325E-2</v>
      </c>
      <c r="AE324" s="8">
        <f t="shared" si="32"/>
        <v>-3.0535152331977455E-2</v>
      </c>
      <c r="AF324" s="8">
        <f t="shared" si="33"/>
        <v>-9.5139845032016224E-3</v>
      </c>
      <c r="AG324" s="8">
        <f t="shared" si="34"/>
        <v>-7.2829987998914714E-3</v>
      </c>
      <c r="AH324" s="8">
        <f t="shared" si="35"/>
        <v>-6.9159175249548527E-3</v>
      </c>
    </row>
    <row r="325" spans="1:34" ht="15" customHeight="1" x14ac:dyDescent="0.25">
      <c r="A325" s="5">
        <v>326</v>
      </c>
      <c r="B325" s="9" t="s">
        <v>329</v>
      </c>
      <c r="C325" s="10">
        <v>124545</v>
      </c>
      <c r="D325" s="10">
        <v>126731</v>
      </c>
      <c r="E325" s="10">
        <v>128584</v>
      </c>
      <c r="F325" s="10">
        <v>129800</v>
      </c>
      <c r="G325" s="10">
        <v>130007</v>
      </c>
      <c r="H325" s="10">
        <v>129859</v>
      </c>
      <c r="I325" s="10">
        <v>130818</v>
      </c>
      <c r="J325" s="10">
        <v>131949</v>
      </c>
      <c r="K325" s="10">
        <v>133591</v>
      </c>
      <c r="L325" s="10">
        <v>134650</v>
      </c>
      <c r="M325" s="10">
        <v>136790</v>
      </c>
      <c r="N325" s="10">
        <v>137859</v>
      </c>
      <c r="O325" s="10">
        <v>138847</v>
      </c>
      <c r="P325" s="10">
        <v>140017</v>
      </c>
      <c r="Q325" s="10">
        <v>140979</v>
      </c>
      <c r="R325" s="10">
        <v>141566</v>
      </c>
      <c r="S325" s="10">
        <v>141730</v>
      </c>
      <c r="T325" s="10">
        <v>140922</v>
      </c>
      <c r="U325" s="10">
        <v>139877</v>
      </c>
      <c r="V325" s="10">
        <v>139087</v>
      </c>
      <c r="W325" s="10">
        <v>137481</v>
      </c>
      <c r="X325" s="10">
        <v>136266</v>
      </c>
      <c r="Y325" s="10">
        <v>134499</v>
      </c>
      <c r="Z325" s="10">
        <v>133628</v>
      </c>
      <c r="AA325" s="10">
        <v>133115</v>
      </c>
      <c r="AB325" s="10">
        <v>132949</v>
      </c>
      <c r="AC325" s="8">
        <f t="shared" si="30"/>
        <v>6.7477618531454495E-2</v>
      </c>
      <c r="AD325" s="8">
        <f t="shared" si="31"/>
        <v>2.615354073220777E-3</v>
      </c>
      <c r="AE325" s="8">
        <f t="shared" si="32"/>
        <v>-6.2603660762959867E-3</v>
      </c>
      <c r="AF325" s="8">
        <f t="shared" si="33"/>
        <v>-6.6816040925002929E-3</v>
      </c>
      <c r="AG325" s="8">
        <f t="shared" si="34"/>
        <v>-3.8562681054067349E-3</v>
      </c>
      <c r="AH325" s="8">
        <f t="shared" si="35"/>
        <v>-1.2470420313262969E-3</v>
      </c>
    </row>
    <row r="326" spans="1:34" ht="15" customHeight="1" x14ac:dyDescent="0.25">
      <c r="A326" s="5">
        <v>327</v>
      </c>
      <c r="B326" s="9" t="s">
        <v>345</v>
      </c>
      <c r="C326" s="10">
        <v>1315616</v>
      </c>
      <c r="D326" s="10">
        <v>1311131</v>
      </c>
      <c r="E326" s="10">
        <v>1311390</v>
      </c>
      <c r="F326" s="10">
        <v>1312039</v>
      </c>
      <c r="G326" s="10">
        <v>1314721</v>
      </c>
      <c r="H326" s="10">
        <v>1313460</v>
      </c>
      <c r="I326" s="10">
        <v>987535</v>
      </c>
      <c r="J326" s="10">
        <v>1109415</v>
      </c>
      <c r="K326" s="10">
        <v>1168547</v>
      </c>
      <c r="L326" s="10">
        <v>1189981</v>
      </c>
      <c r="M326" s="10">
        <v>1195329</v>
      </c>
      <c r="N326" s="10">
        <v>1214023</v>
      </c>
      <c r="O326" s="10">
        <v>1226927</v>
      </c>
      <c r="P326" s="10">
        <v>1239604</v>
      </c>
      <c r="Q326" s="10">
        <v>1248908</v>
      </c>
      <c r="R326" s="10">
        <v>1260274</v>
      </c>
      <c r="S326" s="10">
        <v>1267693</v>
      </c>
      <c r="T326" s="10">
        <v>1270369</v>
      </c>
      <c r="U326" s="10">
        <v>1270680</v>
      </c>
      <c r="V326" s="10">
        <v>1272589</v>
      </c>
      <c r="W326" s="10">
        <v>1005404</v>
      </c>
      <c r="X326" s="10">
        <v>993881</v>
      </c>
      <c r="Y326" s="10">
        <v>978983</v>
      </c>
      <c r="Z326" s="10">
        <v>972093</v>
      </c>
      <c r="AA326" s="10">
        <v>973384</v>
      </c>
      <c r="AB326" s="10">
        <v>970849</v>
      </c>
      <c r="AC326" s="8">
        <f t="shared" si="30"/>
        <v>-0.26205746965679955</v>
      </c>
      <c r="AD326" s="8">
        <f t="shared" si="31"/>
        <v>-1.2081992643034889E-2</v>
      </c>
      <c r="AE326" s="8">
        <f t="shared" si="32"/>
        <v>-2.5753910882425735E-2</v>
      </c>
      <c r="AF326" s="8">
        <f t="shared" si="33"/>
        <v>-6.9703502986350196E-3</v>
      </c>
      <c r="AG326" s="8">
        <f t="shared" si="34"/>
        <v>-2.7772467307428661E-3</v>
      </c>
      <c r="AH326" s="8">
        <f t="shared" si="35"/>
        <v>-2.6043164876348901E-3</v>
      </c>
    </row>
    <row r="327" spans="1:34" ht="15.75" customHeight="1" x14ac:dyDescent="0.25">
      <c r="A327" s="5">
        <v>328</v>
      </c>
      <c r="B327" s="9" t="s">
        <v>326</v>
      </c>
      <c r="C327" s="10">
        <v>194435</v>
      </c>
      <c r="D327" s="10">
        <v>194783</v>
      </c>
      <c r="E327" s="10">
        <v>195589</v>
      </c>
      <c r="F327" s="10">
        <v>196408</v>
      </c>
      <c r="G327" s="10">
        <v>197077</v>
      </c>
      <c r="H327" s="10">
        <v>197554</v>
      </c>
      <c r="I327" s="10">
        <v>200895</v>
      </c>
      <c r="J327" s="10">
        <v>201508</v>
      </c>
      <c r="K327" s="10">
        <v>202717</v>
      </c>
      <c r="L327" s="10">
        <v>202973</v>
      </c>
      <c r="M327" s="10">
        <v>208231</v>
      </c>
      <c r="N327" s="10">
        <v>208647</v>
      </c>
      <c r="O327" s="10">
        <v>208758</v>
      </c>
      <c r="P327" s="10">
        <v>209813</v>
      </c>
      <c r="Q327" s="10">
        <v>211148</v>
      </c>
      <c r="R327" s="10">
        <v>211859</v>
      </c>
      <c r="S327" s="10">
        <v>211190</v>
      </c>
      <c r="T327" s="10">
        <v>209525</v>
      </c>
      <c r="U327" s="10">
        <v>208682</v>
      </c>
      <c r="V327" s="10">
        <v>207680</v>
      </c>
      <c r="W327" s="10">
        <v>206836</v>
      </c>
      <c r="X327" s="10">
        <v>206535</v>
      </c>
      <c r="Y327" s="10">
        <v>200536</v>
      </c>
      <c r="Z327" s="10">
        <v>199497</v>
      </c>
      <c r="AA327" s="10">
        <v>199607</v>
      </c>
      <c r="AB327" s="10">
        <v>199668</v>
      </c>
      <c r="AC327" s="8">
        <f t="shared" si="30"/>
        <v>2.6913878674107029E-2</v>
      </c>
      <c r="AD327" s="8">
        <f t="shared" si="31"/>
        <v>1.0628872746689666E-3</v>
      </c>
      <c r="AE327" s="8">
        <f t="shared" si="32"/>
        <v>-5.9089701410814932E-3</v>
      </c>
      <c r="AF327" s="8">
        <f t="shared" si="33"/>
        <v>-7.0292229275723539E-3</v>
      </c>
      <c r="AG327" s="8">
        <f t="shared" si="34"/>
        <v>-1.4448866547160932E-3</v>
      </c>
      <c r="AH327" s="8">
        <f t="shared" si="35"/>
        <v>3.0560050499230991E-4</v>
      </c>
    </row>
    <row r="331" spans="1:34" ht="15" customHeight="1" x14ac:dyDescent="0.25">
      <c r="A331" s="11" t="s">
        <v>349</v>
      </c>
      <c r="B331" s="12"/>
      <c r="C331" s="12"/>
      <c r="D331" s="12"/>
    </row>
    <row r="332" spans="1:34" ht="15" customHeight="1" x14ac:dyDescent="0.25">
      <c r="A332" s="11" t="s">
        <v>350</v>
      </c>
      <c r="B332" s="11" t="s">
        <v>351</v>
      </c>
      <c r="C332" s="12"/>
      <c r="D332" s="12"/>
    </row>
    <row r="333" spans="1:34" ht="15" customHeight="1" x14ac:dyDescent="0.25">
      <c r="A333" s="13" t="s">
        <v>352</v>
      </c>
      <c r="B333" s="14">
        <v>2.2302159124379401E-2</v>
      </c>
      <c r="C333" s="12"/>
      <c r="D333" s="12"/>
    </row>
    <row r="334" spans="1:34" ht="15" customHeight="1" x14ac:dyDescent="0.25">
      <c r="A334" s="13" t="s">
        <v>353</v>
      </c>
      <c r="B334" s="14">
        <v>2.3601489999210998E-2</v>
      </c>
      <c r="C334" s="12"/>
      <c r="D334" s="12"/>
    </row>
    <row r="335" spans="1:34" ht="15" customHeight="1" x14ac:dyDescent="0.25">
      <c r="A335" s="13" t="s">
        <v>354</v>
      </c>
      <c r="B335" s="14">
        <v>2.4272635829795199E-2</v>
      </c>
      <c r="C335" s="12"/>
      <c r="D335" s="12"/>
    </row>
    <row r="336" spans="1:34" ht="15" customHeight="1" x14ac:dyDescent="0.25">
      <c r="A336" s="13" t="s">
        <v>355</v>
      </c>
      <c r="B336" s="14">
        <v>2.5135416516737001E-2</v>
      </c>
      <c r="C336" s="12"/>
      <c r="D336" s="12"/>
    </row>
    <row r="337" spans="1:4" ht="15" customHeight="1" x14ac:dyDescent="0.25">
      <c r="A337" s="13" t="s">
        <v>356</v>
      </c>
      <c r="B337" s="14">
        <v>2.5809057109668701E-2</v>
      </c>
      <c r="C337" s="12"/>
      <c r="D337" s="12"/>
    </row>
    <row r="338" spans="1:4" ht="15" customHeight="1" x14ac:dyDescent="0.25">
      <c r="A338" s="13" t="s">
        <v>357</v>
      </c>
      <c r="B338" s="14">
        <v>2.6418407664695401E-2</v>
      </c>
      <c r="C338" s="12"/>
      <c r="D338" s="12"/>
    </row>
    <row r="339" spans="1:4" ht="15" customHeight="1" x14ac:dyDescent="0.25">
      <c r="A339" s="13" t="s">
        <v>358</v>
      </c>
      <c r="B339" s="14">
        <v>2.7220792978208199E-2</v>
      </c>
      <c r="C339" s="12"/>
      <c r="D339" s="12"/>
    </row>
    <row r="340" spans="1:4" ht="15" customHeight="1" x14ac:dyDescent="0.25">
      <c r="A340" s="13" t="s">
        <v>359</v>
      </c>
      <c r="B340" s="14">
        <v>2.7431368726172599E-2</v>
      </c>
      <c r="C340" s="12"/>
      <c r="D340" s="12"/>
    </row>
    <row r="341" spans="1:4" ht="15" customHeight="1" x14ac:dyDescent="0.25">
      <c r="A341" s="13" t="s">
        <v>360</v>
      </c>
      <c r="B341" s="14">
        <v>2.75453207235184E-2</v>
      </c>
      <c r="C341" s="12"/>
      <c r="D341" s="12"/>
    </row>
    <row r="342" spans="1:4" ht="15" customHeight="1" x14ac:dyDescent="0.25">
      <c r="A342" s="13" t="s">
        <v>361</v>
      </c>
      <c r="B342" s="14">
        <v>3.4264418976857197E-2</v>
      </c>
      <c r="C342" s="12"/>
      <c r="D342" s="12"/>
    </row>
    <row r="343" spans="1:4" x14ac:dyDescent="0.25">
      <c r="A343" s="12"/>
      <c r="B343" s="12"/>
      <c r="C343" s="12"/>
      <c r="D343" s="12"/>
    </row>
    <row r="344" spans="1:4" x14ac:dyDescent="0.25">
      <c r="A344" s="12"/>
      <c r="B344" s="12"/>
      <c r="C344" s="12"/>
      <c r="D344" s="12"/>
    </row>
    <row r="345" spans="1:4" x14ac:dyDescent="0.25">
      <c r="A345" s="12"/>
      <c r="B345" s="12"/>
      <c r="C345" s="12"/>
      <c r="D345" s="12"/>
    </row>
    <row r="346" spans="1:4" x14ac:dyDescent="0.25">
      <c r="A346" s="12"/>
      <c r="B346" s="12"/>
      <c r="C346" s="12"/>
      <c r="D346" s="12"/>
    </row>
    <row r="347" spans="1:4" ht="15" customHeight="1" x14ac:dyDescent="0.25">
      <c r="A347" s="12"/>
      <c r="B347" s="12"/>
      <c r="C347" s="12"/>
      <c r="D347" s="12"/>
    </row>
    <row r="348" spans="1:4" ht="15" customHeight="1" x14ac:dyDescent="0.25">
      <c r="A348" s="12"/>
      <c r="B348" s="12"/>
      <c r="C348" s="12"/>
      <c r="D348" s="12"/>
    </row>
    <row r="349" spans="1:4" ht="15" customHeight="1" x14ac:dyDescent="0.25">
      <c r="A349" s="12"/>
      <c r="B349" s="12"/>
      <c r="C349" s="12"/>
      <c r="D349" s="12"/>
    </row>
    <row r="350" spans="1:4" ht="15" customHeight="1" x14ac:dyDescent="0.25">
      <c r="A350" s="12"/>
      <c r="B350" s="12"/>
      <c r="C350" s="12"/>
      <c r="D350" s="12"/>
    </row>
    <row r="351" spans="1:4" ht="15" customHeight="1" x14ac:dyDescent="0.25">
      <c r="A351" s="11" t="s">
        <v>362</v>
      </c>
      <c r="B351" s="12"/>
      <c r="C351" s="12"/>
      <c r="D351" s="12"/>
    </row>
    <row r="352" spans="1:4" ht="15" customHeight="1" x14ac:dyDescent="0.25">
      <c r="A352" s="11" t="s">
        <v>350</v>
      </c>
      <c r="B352" s="11" t="s">
        <v>351</v>
      </c>
      <c r="C352" s="12"/>
      <c r="D352" s="12"/>
    </row>
    <row r="353" spans="1:4" ht="15" customHeight="1" x14ac:dyDescent="0.25">
      <c r="A353" s="13" t="s">
        <v>363</v>
      </c>
      <c r="B353" s="14">
        <v>-9.8119097074788608E-3</v>
      </c>
      <c r="C353" s="12"/>
      <c r="D353" s="12"/>
    </row>
    <row r="354" spans="1:4" ht="15" customHeight="1" x14ac:dyDescent="0.25">
      <c r="A354" s="13" t="s">
        <v>364</v>
      </c>
      <c r="B354" s="14">
        <v>-7.4410054111429102E-3</v>
      </c>
      <c r="C354" s="12"/>
      <c r="D354" s="12"/>
    </row>
    <row r="355" spans="1:4" ht="15" customHeight="1" x14ac:dyDescent="0.25">
      <c r="A355" s="13" t="s">
        <v>365</v>
      </c>
      <c r="B355" s="14">
        <v>-7.2129633193487603E-3</v>
      </c>
      <c r="C355" s="12"/>
      <c r="D355" s="12"/>
    </row>
    <row r="356" spans="1:4" ht="15" customHeight="1" x14ac:dyDescent="0.25">
      <c r="A356" s="13" t="s">
        <v>366</v>
      </c>
      <c r="B356" s="14">
        <v>-7.0155515598876996E-3</v>
      </c>
      <c r="C356" s="12"/>
      <c r="D356" s="12"/>
    </row>
    <row r="357" spans="1:4" ht="15" customHeight="1" x14ac:dyDescent="0.25">
      <c r="A357" s="13" t="s">
        <v>367</v>
      </c>
      <c r="B357" s="14">
        <v>-6.9159175249548501E-3</v>
      </c>
      <c r="C357" s="12"/>
      <c r="D357" s="12"/>
    </row>
    <row r="358" spans="1:4" ht="15" customHeight="1" x14ac:dyDescent="0.25">
      <c r="A358" s="13" t="s">
        <v>369</v>
      </c>
      <c r="B358" s="14">
        <v>-6.8732085589222102E-3</v>
      </c>
      <c r="C358" s="12"/>
      <c r="D358" s="12"/>
    </row>
    <row r="359" spans="1:4" x14ac:dyDescent="0.25">
      <c r="A359" s="15" t="s">
        <v>370</v>
      </c>
      <c r="B359" s="16">
        <v>-6.4933115889103396E-3</v>
      </c>
    </row>
    <row r="360" spans="1:4" x14ac:dyDescent="0.25">
      <c r="A360" s="15" t="s">
        <v>371</v>
      </c>
      <c r="B360" s="16">
        <v>-6.4933115889103396E-3</v>
      </c>
    </row>
    <row r="361" spans="1:4" x14ac:dyDescent="0.25">
      <c r="A361" s="15" t="s">
        <v>372</v>
      </c>
      <c r="B361" s="16">
        <v>-6.3929205185627204E-3</v>
      </c>
    </row>
    <row r="362" spans="1:4" x14ac:dyDescent="0.25">
      <c r="A362" s="15" t="s">
        <v>373</v>
      </c>
      <c r="B362" s="16">
        <v>-6.0953220239406596E-3</v>
      </c>
    </row>
  </sheetData>
  <autoFilter ref="B1:AG327" xr:uid="{00000000-0009-0000-0000-000001000000}"/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44"/>
  <sheetViews>
    <sheetView zoomScaleNormal="100" workbookViewId="0">
      <pane xSplit="2" ySplit="1" topLeftCell="C123" activePane="bottomRight" state="frozen"/>
      <selection pane="topRight" activeCell="C1" sqref="C1"/>
      <selection pane="bottomLeft" activeCell="A96" sqref="A96"/>
      <selection pane="bottomRight" activeCell="H150" sqref="H150"/>
    </sheetView>
  </sheetViews>
  <sheetFormatPr defaultColWidth="8.7109375" defaultRowHeight="15" x14ac:dyDescent="0.25"/>
  <cols>
    <col min="1" max="1" width="50" bestFit="1" customWidth="1"/>
    <col min="2" max="2" width="48" customWidth="1"/>
    <col min="3" max="33" width="13" customWidth="1"/>
  </cols>
  <sheetData>
    <row r="1" spans="1:34" ht="48" customHeight="1" x14ac:dyDescent="0.25">
      <c r="A1" s="1" t="s">
        <v>0</v>
      </c>
      <c r="B1" s="2" t="s">
        <v>1</v>
      </c>
      <c r="C1" s="3">
        <v>2000</v>
      </c>
      <c r="D1" s="3">
        <v>2001</v>
      </c>
      <c r="E1" s="3">
        <v>2002</v>
      </c>
      <c r="F1" s="3">
        <v>2003</v>
      </c>
      <c r="G1" s="3">
        <v>2004</v>
      </c>
      <c r="H1" s="3">
        <v>2005</v>
      </c>
      <c r="I1" s="3">
        <v>2006</v>
      </c>
      <c r="J1" s="3">
        <v>2007</v>
      </c>
      <c r="K1" s="3">
        <v>2008</v>
      </c>
      <c r="L1" s="3">
        <v>2009</v>
      </c>
      <c r="M1" s="3">
        <v>2010</v>
      </c>
      <c r="N1" s="3">
        <v>2011</v>
      </c>
      <c r="O1" s="3">
        <v>2012</v>
      </c>
      <c r="P1" s="3">
        <v>2013</v>
      </c>
      <c r="Q1" s="3">
        <v>2014</v>
      </c>
      <c r="R1" s="3">
        <v>2015</v>
      </c>
      <c r="S1" s="3">
        <v>2016</v>
      </c>
      <c r="T1" s="3">
        <v>2017</v>
      </c>
      <c r="U1" s="3">
        <v>2018</v>
      </c>
      <c r="V1" s="3">
        <v>2019</v>
      </c>
      <c r="W1" s="3">
        <v>2020</v>
      </c>
      <c r="X1" s="3">
        <v>2021</v>
      </c>
      <c r="Y1" s="3">
        <v>2022</v>
      </c>
      <c r="Z1" s="3">
        <v>2023</v>
      </c>
      <c r="AA1" s="3">
        <v>2024</v>
      </c>
      <c r="AB1" s="3">
        <v>2025</v>
      </c>
      <c r="AC1" s="4" t="s">
        <v>2</v>
      </c>
      <c r="AD1" s="4" t="s">
        <v>3</v>
      </c>
      <c r="AE1" s="4" t="s">
        <v>4</v>
      </c>
      <c r="AF1" s="4" t="s">
        <v>5</v>
      </c>
      <c r="AG1" s="4" t="s">
        <v>6</v>
      </c>
      <c r="AH1" s="4" t="s">
        <v>7</v>
      </c>
    </row>
    <row r="2" spans="1:34" ht="15" customHeight="1" x14ac:dyDescent="0.25">
      <c r="A2" s="5">
        <v>1</v>
      </c>
      <c r="B2" s="6" t="s">
        <v>285</v>
      </c>
      <c r="C2" s="7">
        <v>18352743</v>
      </c>
      <c r="D2" s="7">
        <v>18490029</v>
      </c>
      <c r="E2" s="7">
        <v>18590085</v>
      </c>
      <c r="F2" s="7">
        <v>18671320</v>
      </c>
      <c r="G2" s="7">
        <v>18747431</v>
      </c>
      <c r="H2" s="7">
        <v>18798114</v>
      </c>
      <c r="I2" s="7">
        <v>18825633</v>
      </c>
      <c r="J2" s="7">
        <v>18901167</v>
      </c>
      <c r="K2" s="7">
        <v>18968501</v>
      </c>
      <c r="L2" s="7">
        <v>19069796</v>
      </c>
      <c r="M2" s="7">
        <v>18947699</v>
      </c>
      <c r="N2" s="7">
        <v>19174702</v>
      </c>
      <c r="O2" s="7">
        <v>19369606</v>
      </c>
      <c r="P2" s="7">
        <v>19543927</v>
      </c>
      <c r="Q2" s="7">
        <v>19695917</v>
      </c>
      <c r="R2" s="7">
        <v>19833335</v>
      </c>
      <c r="S2" s="7">
        <v>19945132</v>
      </c>
      <c r="T2" s="7">
        <v>20031102</v>
      </c>
      <c r="U2" s="7">
        <v>20092724</v>
      </c>
      <c r="V2" s="7">
        <v>20133111</v>
      </c>
      <c r="W2" s="7">
        <v>19999993</v>
      </c>
      <c r="X2" s="7">
        <v>19704474</v>
      </c>
      <c r="Y2" s="7">
        <v>19629390</v>
      </c>
      <c r="Z2" s="7">
        <v>19788976</v>
      </c>
      <c r="AA2" s="7">
        <v>20080087</v>
      </c>
      <c r="AB2" s="7">
        <v>20112448</v>
      </c>
      <c r="AC2" s="8">
        <f t="shared" ref="AC2:AC33" si="0">IF(C2="","",IF(C2=0,"",(AB2-C2)/C2))</f>
        <v>9.5882397524991225E-2</v>
      </c>
      <c r="AD2" s="8">
        <f t="shared" ref="AD2:AD33" si="1">IF(C2="","",IF(C2=0,"",(AB2/C2)^(1/25)-1))</f>
        <v>3.6691100139658595E-3</v>
      </c>
      <c r="AE2" s="8">
        <f t="shared" ref="AE2:AE33" si="2">IF(R2="","",IF(R2=0,"",(AB2/R2)^(1/10)-1))</f>
        <v>1.3984588269781995E-3</v>
      </c>
      <c r="AF2" s="8">
        <f t="shared" ref="AF2:AF33" si="3">IF(W2="","",IF(W2=0,"",(AB2/W2)^(1/5)-1))</f>
        <v>1.1220296657061812E-3</v>
      </c>
      <c r="AG2" s="8">
        <f t="shared" ref="AG2:AG33" si="4">IF(Y2="","",IF(Y2=0,"",(AB2/Y2)^(1/3)-1))</f>
        <v>8.1365882101647191E-3</v>
      </c>
      <c r="AH2" s="8">
        <f t="shared" ref="AH2:AH33" si="5">IF(AA2="","",IF(AA2=0,"",(AB2-AA2)/AA2))</f>
        <v>1.6115966031422075E-3</v>
      </c>
    </row>
    <row r="3" spans="1:34" ht="15" customHeight="1" x14ac:dyDescent="0.25">
      <c r="A3" s="5">
        <v>2</v>
      </c>
      <c r="B3" s="9" t="s">
        <v>307</v>
      </c>
      <c r="C3" s="10">
        <v>12398950</v>
      </c>
      <c r="D3" s="10">
        <v>12525736</v>
      </c>
      <c r="E3" s="10">
        <v>12634977</v>
      </c>
      <c r="F3" s="10">
        <v>12717433</v>
      </c>
      <c r="G3" s="10">
        <v>12764590</v>
      </c>
      <c r="H3" s="10">
        <v>12761175</v>
      </c>
      <c r="I3" s="10">
        <v>12713660</v>
      </c>
      <c r="J3" s="10">
        <v>12692603</v>
      </c>
      <c r="K3" s="10">
        <v>12768395</v>
      </c>
      <c r="L3" s="10">
        <v>12874797</v>
      </c>
      <c r="M3" s="10">
        <v>12839549</v>
      </c>
      <c r="N3" s="10">
        <v>12931546</v>
      </c>
      <c r="O3" s="10">
        <v>13023889</v>
      </c>
      <c r="P3" s="10">
        <v>13112357</v>
      </c>
      <c r="Q3" s="10">
        <v>13185999</v>
      </c>
      <c r="R3" s="10">
        <v>13258364</v>
      </c>
      <c r="S3" s="10">
        <v>13297429</v>
      </c>
      <c r="T3" s="10">
        <v>13310930</v>
      </c>
      <c r="U3" s="10">
        <v>13287640</v>
      </c>
      <c r="V3" s="10">
        <v>13239102</v>
      </c>
      <c r="W3" s="10">
        <v>13182677</v>
      </c>
      <c r="X3" s="10">
        <v>12971258</v>
      </c>
      <c r="Y3" s="10">
        <v>12904776</v>
      </c>
      <c r="Z3" s="10">
        <v>12881909</v>
      </c>
      <c r="AA3" s="10">
        <v>12906895</v>
      </c>
      <c r="AB3" s="10">
        <v>12844441</v>
      </c>
      <c r="AC3" s="8">
        <f t="shared" si="0"/>
        <v>3.5929735985708471E-2</v>
      </c>
      <c r="AD3" s="8">
        <f t="shared" si="1"/>
        <v>1.4129700680629576E-3</v>
      </c>
      <c r="AE3" s="8">
        <f t="shared" si="2"/>
        <v>-3.1667241013575431E-3</v>
      </c>
      <c r="AF3" s="8">
        <f t="shared" si="3"/>
        <v>-5.1850128716927069E-3</v>
      </c>
      <c r="AG3" s="8">
        <f t="shared" si="4"/>
        <v>-1.5609020800844142E-3</v>
      </c>
      <c r="AH3" s="8">
        <f t="shared" si="5"/>
        <v>-4.8388090241688652E-3</v>
      </c>
    </row>
    <row r="4" spans="1:34" ht="15" customHeight="1" x14ac:dyDescent="0.25">
      <c r="A4" s="5">
        <v>3</v>
      </c>
      <c r="B4" s="6" t="s">
        <v>306</v>
      </c>
      <c r="C4" s="7">
        <v>9117732</v>
      </c>
      <c r="D4" s="7">
        <v>9192501</v>
      </c>
      <c r="E4" s="7">
        <v>9245135</v>
      </c>
      <c r="F4" s="7">
        <v>9286162</v>
      </c>
      <c r="G4" s="7">
        <v>9332090</v>
      </c>
      <c r="H4" s="7">
        <v>9362080</v>
      </c>
      <c r="I4" s="7">
        <v>9398855</v>
      </c>
      <c r="J4" s="7">
        <v>9451936</v>
      </c>
      <c r="K4" s="7">
        <v>9515636</v>
      </c>
      <c r="L4" s="7">
        <v>9580567</v>
      </c>
      <c r="M4" s="7">
        <v>9475488</v>
      </c>
      <c r="N4" s="7">
        <v>9525109</v>
      </c>
      <c r="O4" s="7">
        <v>9571739</v>
      </c>
      <c r="P4" s="7">
        <v>9613194</v>
      </c>
      <c r="Q4" s="7">
        <v>9642614</v>
      </c>
      <c r="R4" s="7">
        <v>9654044</v>
      </c>
      <c r="S4" s="7">
        <v>9654839</v>
      </c>
      <c r="T4" s="7">
        <v>9654419</v>
      </c>
      <c r="U4" s="7">
        <v>9645234</v>
      </c>
      <c r="V4" s="7">
        <v>9633476</v>
      </c>
      <c r="W4" s="7">
        <v>9435971</v>
      </c>
      <c r="X4" s="7">
        <v>9365495</v>
      </c>
      <c r="Y4" s="7">
        <v>9303151</v>
      </c>
      <c r="Z4" s="7">
        <v>9335921</v>
      </c>
      <c r="AA4" s="7">
        <v>9411198</v>
      </c>
      <c r="AB4" s="7">
        <v>9434123</v>
      </c>
      <c r="AC4" s="8">
        <f t="shared" si="0"/>
        <v>3.4700625111595731E-2</v>
      </c>
      <c r="AD4" s="8">
        <f t="shared" si="1"/>
        <v>1.3654166847358873E-3</v>
      </c>
      <c r="AE4" s="8">
        <f t="shared" si="2"/>
        <v>-2.301714204018257E-3</v>
      </c>
      <c r="AF4" s="8">
        <f t="shared" si="3"/>
        <v>-3.9172328668568568E-5</v>
      </c>
      <c r="AG4" s="8">
        <f t="shared" si="4"/>
        <v>4.6708956988112948E-3</v>
      </c>
      <c r="AH4" s="8">
        <f t="shared" si="5"/>
        <v>2.4359279233100821E-3</v>
      </c>
    </row>
    <row r="5" spans="1:34" ht="15" customHeight="1" x14ac:dyDescent="0.25">
      <c r="A5" s="5">
        <v>4</v>
      </c>
      <c r="B5" s="9" t="s">
        <v>42</v>
      </c>
      <c r="C5" s="10">
        <v>5196188</v>
      </c>
      <c r="D5" s="10">
        <v>5354623</v>
      </c>
      <c r="E5" s="10">
        <v>5476578</v>
      </c>
      <c r="F5" s="10">
        <v>5582033</v>
      </c>
      <c r="G5" s="10">
        <v>5689982</v>
      </c>
      <c r="H5" s="10">
        <v>5816407</v>
      </c>
      <c r="I5" s="10">
        <v>5999411</v>
      </c>
      <c r="J5" s="10">
        <v>6156652</v>
      </c>
      <c r="K5" s="10">
        <v>6301085</v>
      </c>
      <c r="L5" s="10">
        <v>6447615</v>
      </c>
      <c r="M5" s="10">
        <v>6391311</v>
      </c>
      <c r="N5" s="10">
        <v>6506602</v>
      </c>
      <c r="O5" s="10">
        <v>6637404</v>
      </c>
      <c r="P5" s="10">
        <v>6743525</v>
      </c>
      <c r="Q5" s="10">
        <v>6876165</v>
      </c>
      <c r="R5" s="10">
        <v>7025725</v>
      </c>
      <c r="S5" s="10">
        <v>7175708</v>
      </c>
      <c r="T5" s="10">
        <v>7314782</v>
      </c>
      <c r="U5" s="10">
        <v>7431497</v>
      </c>
      <c r="V5" s="10">
        <v>7545141</v>
      </c>
      <c r="W5" s="10">
        <v>7667416</v>
      </c>
      <c r="X5" s="10">
        <v>7777844</v>
      </c>
      <c r="Y5" s="10">
        <v>7972652</v>
      </c>
      <c r="Z5" s="10">
        <v>8164140</v>
      </c>
      <c r="AA5" s="10">
        <v>8353600</v>
      </c>
      <c r="AB5" s="10">
        <v>8477157</v>
      </c>
      <c r="AC5" s="8">
        <f t="shared" si="0"/>
        <v>0.63141845522140461</v>
      </c>
      <c r="AD5" s="8">
        <f t="shared" si="1"/>
        <v>1.9770899947083587E-2</v>
      </c>
      <c r="AE5" s="8">
        <f t="shared" si="2"/>
        <v>1.8957119243404597E-2</v>
      </c>
      <c r="AF5" s="8">
        <f t="shared" si="3"/>
        <v>2.0282035541565158E-2</v>
      </c>
      <c r="AG5" s="8">
        <f t="shared" si="4"/>
        <v>2.0663238320311361E-2</v>
      </c>
      <c r="AH5" s="8">
        <f t="shared" si="5"/>
        <v>1.4790868607546448E-2</v>
      </c>
    </row>
    <row r="6" spans="1:34" ht="15" customHeight="1" x14ac:dyDescent="0.25">
      <c r="A6" s="5">
        <v>5</v>
      </c>
      <c r="B6" s="6" t="s">
        <v>43</v>
      </c>
      <c r="C6" s="7">
        <v>4739414</v>
      </c>
      <c r="D6" s="7">
        <v>4851189</v>
      </c>
      <c r="E6" s="7">
        <v>4978638</v>
      </c>
      <c r="F6" s="7">
        <v>5084017</v>
      </c>
      <c r="G6" s="7">
        <v>5190444</v>
      </c>
      <c r="H6" s="7">
        <v>5299567</v>
      </c>
      <c r="I6" s="7">
        <v>5484883</v>
      </c>
      <c r="J6" s="7">
        <v>5597674</v>
      </c>
      <c r="K6" s="7">
        <v>5726705</v>
      </c>
      <c r="L6" s="7">
        <v>5867489</v>
      </c>
      <c r="M6" s="7">
        <v>5946825</v>
      </c>
      <c r="N6" s="7">
        <v>6054200</v>
      </c>
      <c r="O6" s="7">
        <v>6179862</v>
      </c>
      <c r="P6" s="7">
        <v>6322916</v>
      </c>
      <c r="Q6" s="7">
        <v>6493223</v>
      </c>
      <c r="R6" s="7">
        <v>6663204</v>
      </c>
      <c r="S6" s="7">
        <v>6797263</v>
      </c>
      <c r="T6" s="7">
        <v>6888415</v>
      </c>
      <c r="U6" s="7">
        <v>6963003</v>
      </c>
      <c r="V6" s="7">
        <v>7050007</v>
      </c>
      <c r="W6" s="7">
        <v>7169284</v>
      </c>
      <c r="X6" s="7">
        <v>7248044</v>
      </c>
      <c r="Y6" s="7">
        <v>7406285</v>
      </c>
      <c r="Z6" s="7">
        <v>7587646</v>
      </c>
      <c r="AA6" s="7">
        <v>7777907</v>
      </c>
      <c r="AB6" s="7">
        <v>7904627</v>
      </c>
      <c r="AC6" s="8">
        <f t="shared" si="0"/>
        <v>0.66784902099711063</v>
      </c>
      <c r="AD6" s="8">
        <f t="shared" si="1"/>
        <v>2.0672160753158142E-2</v>
      </c>
      <c r="AE6" s="8">
        <f t="shared" si="2"/>
        <v>1.723156304741269E-2</v>
      </c>
      <c r="AF6" s="8">
        <f t="shared" si="3"/>
        <v>1.972042748497782E-2</v>
      </c>
      <c r="AG6" s="8">
        <f t="shared" si="4"/>
        <v>2.1943738682386416E-2</v>
      </c>
      <c r="AH6" s="8">
        <f t="shared" si="5"/>
        <v>1.6292300743631929E-2</v>
      </c>
    </row>
    <row r="7" spans="1:34" ht="15" customHeight="1" x14ac:dyDescent="0.25">
      <c r="A7" s="5">
        <v>6</v>
      </c>
      <c r="B7" s="9" t="s">
        <v>96</v>
      </c>
      <c r="C7" s="10">
        <v>5025806</v>
      </c>
      <c r="D7" s="10">
        <v>5120256</v>
      </c>
      <c r="E7" s="10">
        <v>5212602</v>
      </c>
      <c r="F7" s="10">
        <v>5280671</v>
      </c>
      <c r="G7" s="10">
        <v>5362678</v>
      </c>
      <c r="H7" s="10">
        <v>5443159</v>
      </c>
      <c r="I7" s="10">
        <v>5466743</v>
      </c>
      <c r="J7" s="10">
        <v>5465183</v>
      </c>
      <c r="K7" s="10">
        <v>5501752</v>
      </c>
      <c r="L7" s="10">
        <v>5547051</v>
      </c>
      <c r="M7" s="10">
        <v>5582528</v>
      </c>
      <c r="N7" s="10">
        <v>5663808</v>
      </c>
      <c r="O7" s="10">
        <v>5737663</v>
      </c>
      <c r="P7" s="10">
        <v>5811053</v>
      </c>
      <c r="Q7" s="10">
        <v>5878469</v>
      </c>
      <c r="R7" s="10">
        <v>5950105</v>
      </c>
      <c r="S7" s="10">
        <v>6031735</v>
      </c>
      <c r="T7" s="10">
        <v>6088510</v>
      </c>
      <c r="U7" s="10">
        <v>6109715</v>
      </c>
      <c r="V7" s="10">
        <v>6130259</v>
      </c>
      <c r="W7" s="10">
        <v>6133159</v>
      </c>
      <c r="X7" s="10">
        <v>6110225</v>
      </c>
      <c r="Y7" s="10">
        <v>6233455</v>
      </c>
      <c r="Z7" s="10">
        <v>6353900</v>
      </c>
      <c r="AA7" s="10">
        <v>6399981</v>
      </c>
      <c r="AB7" s="10">
        <v>6391072</v>
      </c>
      <c r="AC7" s="8">
        <f t="shared" si="0"/>
        <v>0.2716511540636467</v>
      </c>
      <c r="AD7" s="8">
        <f t="shared" si="1"/>
        <v>9.6589969822558075E-3</v>
      </c>
      <c r="AE7" s="8">
        <f t="shared" si="2"/>
        <v>7.174932363618991E-3</v>
      </c>
      <c r="AF7" s="8">
        <f t="shared" si="3"/>
        <v>8.2724420719952896E-3</v>
      </c>
      <c r="AG7" s="8">
        <f t="shared" si="4"/>
        <v>8.3584930040088157E-3</v>
      </c>
      <c r="AH7" s="8">
        <f t="shared" si="5"/>
        <v>-1.3920353826050421E-3</v>
      </c>
    </row>
    <row r="8" spans="1:34" ht="15" customHeight="1" x14ac:dyDescent="0.25">
      <c r="A8" s="5">
        <v>7</v>
      </c>
      <c r="B8" s="6" t="s">
        <v>215</v>
      </c>
      <c r="C8" s="7">
        <v>4821031</v>
      </c>
      <c r="D8" s="7">
        <v>4927274</v>
      </c>
      <c r="E8" s="7">
        <v>5014571</v>
      </c>
      <c r="F8" s="7">
        <v>5086376</v>
      </c>
      <c r="G8" s="7">
        <v>5158524</v>
      </c>
      <c r="H8" s="7">
        <v>5229267</v>
      </c>
      <c r="I8" s="7">
        <v>5265012</v>
      </c>
      <c r="J8" s="7">
        <v>5313033</v>
      </c>
      <c r="K8" s="7">
        <v>5377936</v>
      </c>
      <c r="L8" s="7">
        <v>5476241</v>
      </c>
      <c r="M8" s="7">
        <v>5680300</v>
      </c>
      <c r="N8" s="7">
        <v>5791610</v>
      </c>
      <c r="O8" s="7">
        <v>5895491</v>
      </c>
      <c r="P8" s="7">
        <v>5987010</v>
      </c>
      <c r="Q8" s="7">
        <v>6063125</v>
      </c>
      <c r="R8" s="7">
        <v>6132190</v>
      </c>
      <c r="S8" s="7">
        <v>6194690</v>
      </c>
      <c r="T8" s="7">
        <v>6263413</v>
      </c>
      <c r="U8" s="7">
        <v>6308220</v>
      </c>
      <c r="V8" s="7">
        <v>6355652</v>
      </c>
      <c r="W8" s="7">
        <v>6260638</v>
      </c>
      <c r="X8" s="7">
        <v>6259621</v>
      </c>
      <c r="Y8" s="7">
        <v>6280312</v>
      </c>
      <c r="Z8" s="7">
        <v>6328730</v>
      </c>
      <c r="AA8" s="7">
        <v>6415518</v>
      </c>
      <c r="AB8" s="7">
        <v>6465724</v>
      </c>
      <c r="AC8" s="8">
        <f t="shared" si="0"/>
        <v>0.34114964205789178</v>
      </c>
      <c r="AD8" s="8">
        <f t="shared" si="1"/>
        <v>1.1810284638375634E-2</v>
      </c>
      <c r="AE8" s="8">
        <f t="shared" si="2"/>
        <v>5.3103550213930983E-3</v>
      </c>
      <c r="AF8" s="8">
        <f t="shared" si="3"/>
        <v>6.467403261778637E-3</v>
      </c>
      <c r="AG8" s="8">
        <f t="shared" si="4"/>
        <v>9.7456265871751491E-3</v>
      </c>
      <c r="AH8" s="8">
        <f t="shared" si="5"/>
        <v>7.825712592498377E-3</v>
      </c>
    </row>
    <row r="9" spans="1:34" ht="15" customHeight="1" x14ac:dyDescent="0.25">
      <c r="A9" s="5">
        <v>8</v>
      </c>
      <c r="B9" s="9" t="s">
        <v>86</v>
      </c>
      <c r="C9" s="10">
        <v>4281905</v>
      </c>
      <c r="D9" s="10">
        <v>4432950</v>
      </c>
      <c r="E9" s="10">
        <v>4555490</v>
      </c>
      <c r="F9" s="10">
        <v>4673146</v>
      </c>
      <c r="G9" s="10">
        <v>4802300</v>
      </c>
      <c r="H9" s="10">
        <v>4947012</v>
      </c>
      <c r="I9" s="10">
        <v>5119641</v>
      </c>
      <c r="J9" s="10">
        <v>5267527</v>
      </c>
      <c r="K9" s="10">
        <v>5385586</v>
      </c>
      <c r="L9" s="10">
        <v>5475213</v>
      </c>
      <c r="M9" s="10">
        <v>5303070</v>
      </c>
      <c r="N9" s="10">
        <v>5368755</v>
      </c>
      <c r="O9" s="10">
        <v>5448580</v>
      </c>
      <c r="P9" s="10">
        <v>5516494</v>
      </c>
      <c r="Q9" s="10">
        <v>5600951</v>
      </c>
      <c r="R9" s="10">
        <v>5695668</v>
      </c>
      <c r="S9" s="10">
        <v>5800308</v>
      </c>
      <c r="T9" s="10">
        <v>5886546</v>
      </c>
      <c r="U9" s="10">
        <v>5962525</v>
      </c>
      <c r="V9" s="10">
        <v>6039714</v>
      </c>
      <c r="W9" s="10">
        <v>6120770</v>
      </c>
      <c r="X9" s="10">
        <v>6160335</v>
      </c>
      <c r="Y9" s="10">
        <v>6250876</v>
      </c>
      <c r="Z9" s="10">
        <v>6333350</v>
      </c>
      <c r="AA9" s="10">
        <v>6420229</v>
      </c>
      <c r="AB9" s="10">
        <v>6482182</v>
      </c>
      <c r="AC9" s="8">
        <f t="shared" si="0"/>
        <v>0.51385469785060622</v>
      </c>
      <c r="AD9" s="8">
        <f t="shared" si="1"/>
        <v>1.6724684579103588E-2</v>
      </c>
      <c r="AE9" s="8">
        <f t="shared" si="2"/>
        <v>1.3019150289526937E-2</v>
      </c>
      <c r="AF9" s="8">
        <f t="shared" si="3"/>
        <v>1.1539932450862045E-2</v>
      </c>
      <c r="AG9" s="8">
        <f t="shared" si="4"/>
        <v>1.2185501606996274E-2</v>
      </c>
      <c r="AH9" s="8">
        <f t="shared" si="5"/>
        <v>9.6496557988819398E-3</v>
      </c>
    </row>
    <row r="10" spans="1:34" ht="15" customHeight="1" x14ac:dyDescent="0.25">
      <c r="A10" s="5">
        <v>9</v>
      </c>
      <c r="B10" s="6" t="s">
        <v>206</v>
      </c>
      <c r="C10" s="7">
        <v>5693275</v>
      </c>
      <c r="D10" s="7">
        <v>5722541</v>
      </c>
      <c r="E10" s="7">
        <v>5755874</v>
      </c>
      <c r="F10" s="7">
        <v>5787788</v>
      </c>
      <c r="G10" s="7">
        <v>5822876</v>
      </c>
      <c r="H10" s="7">
        <v>5850621</v>
      </c>
      <c r="I10" s="7">
        <v>5880912</v>
      </c>
      <c r="J10" s="7">
        <v>5912678</v>
      </c>
      <c r="K10" s="7">
        <v>5940496</v>
      </c>
      <c r="L10" s="7">
        <v>5968252</v>
      </c>
      <c r="M10" s="7">
        <v>5974541</v>
      </c>
      <c r="N10" s="7">
        <v>6013720</v>
      </c>
      <c r="O10" s="7">
        <v>6047936</v>
      </c>
      <c r="P10" s="7">
        <v>6075328</v>
      </c>
      <c r="Q10" s="7">
        <v>6106779</v>
      </c>
      <c r="R10" s="7">
        <v>6130446</v>
      </c>
      <c r="S10" s="7">
        <v>6153898</v>
      </c>
      <c r="T10" s="7">
        <v>6179479</v>
      </c>
      <c r="U10" s="7">
        <v>6207316</v>
      </c>
      <c r="V10" s="7">
        <v>6228677</v>
      </c>
      <c r="W10" s="7">
        <v>6242164</v>
      </c>
      <c r="X10" s="7">
        <v>6255303</v>
      </c>
      <c r="Y10" s="7">
        <v>6254276</v>
      </c>
      <c r="Z10" s="7">
        <v>6277370</v>
      </c>
      <c r="AA10" s="7">
        <v>6313158</v>
      </c>
      <c r="AB10" s="7">
        <v>6329118</v>
      </c>
      <c r="AC10" s="8">
        <f t="shared" si="0"/>
        <v>0.11168317005589928</v>
      </c>
      <c r="AD10" s="8">
        <f t="shared" si="1"/>
        <v>4.2439897739652288E-3</v>
      </c>
      <c r="AE10" s="8">
        <f t="shared" si="2"/>
        <v>3.1944299235444618E-3</v>
      </c>
      <c r="AF10" s="8">
        <f t="shared" si="3"/>
        <v>2.7706256728172729E-3</v>
      </c>
      <c r="AG10" s="8">
        <f t="shared" si="4"/>
        <v>3.9730383867284669E-3</v>
      </c>
      <c r="AH10" s="8">
        <f t="shared" si="5"/>
        <v>2.5280533134130335E-3</v>
      </c>
    </row>
    <row r="11" spans="1:34" ht="15" customHeight="1" x14ac:dyDescent="0.25">
      <c r="A11" s="5">
        <v>10</v>
      </c>
      <c r="B11" s="9" t="s">
        <v>63</v>
      </c>
      <c r="C11" s="10">
        <v>3278661</v>
      </c>
      <c r="D11" s="10">
        <v>3388445</v>
      </c>
      <c r="E11" s="10">
        <v>3496957</v>
      </c>
      <c r="F11" s="10">
        <v>3600163</v>
      </c>
      <c r="G11" s="10">
        <v>3723359</v>
      </c>
      <c r="H11" s="10">
        <v>3884588</v>
      </c>
      <c r="I11" s="10">
        <v>4046571</v>
      </c>
      <c r="J11" s="10">
        <v>4175595</v>
      </c>
      <c r="K11" s="10">
        <v>4287323</v>
      </c>
      <c r="L11" s="10">
        <v>4364094</v>
      </c>
      <c r="M11" s="10">
        <v>4199536</v>
      </c>
      <c r="N11" s="10">
        <v>4229671</v>
      </c>
      <c r="O11" s="10">
        <v>4287608</v>
      </c>
      <c r="P11" s="10">
        <v>4342241</v>
      </c>
      <c r="Q11" s="10">
        <v>4409354</v>
      </c>
      <c r="R11" s="10">
        <v>4480231</v>
      </c>
      <c r="S11" s="10">
        <v>4556103</v>
      </c>
      <c r="T11" s="10">
        <v>4622428</v>
      </c>
      <c r="U11" s="10">
        <v>4694480</v>
      </c>
      <c r="V11" s="10">
        <v>4777488</v>
      </c>
      <c r="W11" s="10">
        <v>4875256</v>
      </c>
      <c r="X11" s="10">
        <v>4949187</v>
      </c>
      <c r="Y11" s="10">
        <v>5025111</v>
      </c>
      <c r="Z11" s="10">
        <v>5087631</v>
      </c>
      <c r="AA11" s="10">
        <v>5169873</v>
      </c>
      <c r="AB11" s="10">
        <v>5228938</v>
      </c>
      <c r="AC11" s="8">
        <f t="shared" si="0"/>
        <v>0.59483947867742348</v>
      </c>
      <c r="AD11" s="8">
        <f t="shared" si="1"/>
        <v>1.884631520214386E-2</v>
      </c>
      <c r="AE11" s="8">
        <f t="shared" si="2"/>
        <v>1.5573379655227759E-2</v>
      </c>
      <c r="AF11" s="8">
        <f t="shared" si="3"/>
        <v>1.4105675753771418E-2</v>
      </c>
      <c r="AG11" s="8">
        <f t="shared" si="4"/>
        <v>1.3341769260565739E-2</v>
      </c>
      <c r="AH11" s="8">
        <f t="shared" si="5"/>
        <v>1.1424845445913274E-2</v>
      </c>
    </row>
    <row r="12" spans="1:34" ht="15" customHeight="1" x14ac:dyDescent="0.25">
      <c r="A12" s="5">
        <v>11</v>
      </c>
      <c r="B12" s="6" t="s">
        <v>193</v>
      </c>
      <c r="C12" s="7">
        <v>4402611</v>
      </c>
      <c r="D12" s="7">
        <v>4443310</v>
      </c>
      <c r="E12" s="7">
        <v>4459011</v>
      </c>
      <c r="F12" s="7">
        <v>4458187</v>
      </c>
      <c r="G12" s="7">
        <v>4456479</v>
      </c>
      <c r="H12" s="7">
        <v>4458891</v>
      </c>
      <c r="I12" s="7">
        <v>4473477</v>
      </c>
      <c r="J12" s="7">
        <v>4503921</v>
      </c>
      <c r="K12" s="7">
        <v>4544705</v>
      </c>
      <c r="L12" s="7">
        <v>4588680</v>
      </c>
      <c r="M12" s="7">
        <v>4567967</v>
      </c>
      <c r="N12" s="7">
        <v>4617879</v>
      </c>
      <c r="O12" s="7">
        <v>4671266</v>
      </c>
      <c r="P12" s="7">
        <v>4724110</v>
      </c>
      <c r="Q12" s="7">
        <v>4774663</v>
      </c>
      <c r="R12" s="7">
        <v>4812849</v>
      </c>
      <c r="S12" s="7">
        <v>4850147</v>
      </c>
      <c r="T12" s="7">
        <v>4889423</v>
      </c>
      <c r="U12" s="7">
        <v>4912584</v>
      </c>
      <c r="V12" s="7">
        <v>4932659</v>
      </c>
      <c r="W12" s="7">
        <v>4921409</v>
      </c>
      <c r="X12" s="7">
        <v>4907671</v>
      </c>
      <c r="Y12" s="7">
        <v>4933469</v>
      </c>
      <c r="Z12" s="7">
        <v>4970657</v>
      </c>
      <c r="AA12" s="7">
        <v>5022230</v>
      </c>
      <c r="AB12" s="7">
        <v>5034221</v>
      </c>
      <c r="AC12" s="8">
        <f t="shared" si="0"/>
        <v>0.1434625952644919</v>
      </c>
      <c r="AD12" s="8">
        <f t="shared" si="1"/>
        <v>5.3768445491098049E-3</v>
      </c>
      <c r="AE12" s="8">
        <f t="shared" si="2"/>
        <v>4.5070845651902225E-3</v>
      </c>
      <c r="AF12" s="8">
        <f t="shared" si="3"/>
        <v>4.5430737301477286E-3</v>
      </c>
      <c r="AG12" s="8">
        <f t="shared" si="4"/>
        <v>6.7615586461144961E-3</v>
      </c>
      <c r="AH12" s="8">
        <f t="shared" si="5"/>
        <v>2.3875847979881446E-3</v>
      </c>
    </row>
    <row r="13" spans="1:34" ht="15" customHeight="1" x14ac:dyDescent="0.25">
      <c r="A13" s="5">
        <v>12</v>
      </c>
      <c r="B13" s="9" t="s">
        <v>133</v>
      </c>
      <c r="C13" s="10">
        <v>3277578</v>
      </c>
      <c r="D13" s="10">
        <v>3376256</v>
      </c>
      <c r="E13" s="10">
        <v>3483348</v>
      </c>
      <c r="F13" s="10">
        <v>3611625</v>
      </c>
      <c r="G13" s="10">
        <v>3745320</v>
      </c>
      <c r="H13" s="10">
        <v>3861335</v>
      </c>
      <c r="I13" s="10">
        <v>3968504</v>
      </c>
      <c r="J13" s="10">
        <v>4048913</v>
      </c>
      <c r="K13" s="10">
        <v>4092831</v>
      </c>
      <c r="L13" s="10">
        <v>4143113</v>
      </c>
      <c r="M13" s="10">
        <v>4240540</v>
      </c>
      <c r="N13" s="10">
        <v>4285291</v>
      </c>
      <c r="O13" s="10">
        <v>4317368</v>
      </c>
      <c r="P13" s="10">
        <v>4344386</v>
      </c>
      <c r="Q13" s="10">
        <v>4382462</v>
      </c>
      <c r="R13" s="10">
        <v>4420560</v>
      </c>
      <c r="S13" s="10">
        <v>4463228</v>
      </c>
      <c r="T13" s="10">
        <v>4509806</v>
      </c>
      <c r="U13" s="10">
        <v>4548430</v>
      </c>
      <c r="V13" s="10">
        <v>4575112</v>
      </c>
      <c r="W13" s="10">
        <v>4607646</v>
      </c>
      <c r="X13" s="10">
        <v>4644896</v>
      </c>
      <c r="Y13" s="10">
        <v>4675606</v>
      </c>
      <c r="Z13" s="10">
        <v>4707448</v>
      </c>
      <c r="AA13" s="10">
        <v>4747876</v>
      </c>
      <c r="AB13" s="10">
        <v>4769007</v>
      </c>
      <c r="AC13" s="8">
        <f t="shared" si="0"/>
        <v>0.45503997158877685</v>
      </c>
      <c r="AD13" s="8">
        <f t="shared" si="1"/>
        <v>1.5114419675966051E-2</v>
      </c>
      <c r="AE13" s="8">
        <f t="shared" si="2"/>
        <v>7.6160277453944936E-3</v>
      </c>
      <c r="AF13" s="8">
        <f t="shared" si="3"/>
        <v>6.9079525084563276E-3</v>
      </c>
      <c r="AG13" s="8">
        <f t="shared" si="4"/>
        <v>6.6148914281629612E-3</v>
      </c>
      <c r="AH13" s="8">
        <f t="shared" si="5"/>
        <v>4.4506217095812949E-3</v>
      </c>
    </row>
    <row r="14" spans="1:34" ht="15" customHeight="1" x14ac:dyDescent="0.25">
      <c r="A14" s="5">
        <v>13</v>
      </c>
      <c r="B14" s="6" t="s">
        <v>309</v>
      </c>
      <c r="C14" s="7">
        <v>4136658</v>
      </c>
      <c r="D14" s="7">
        <v>4179628</v>
      </c>
      <c r="E14" s="7">
        <v>4165678</v>
      </c>
      <c r="F14" s="7">
        <v>4153143</v>
      </c>
      <c r="G14" s="7">
        <v>4143522</v>
      </c>
      <c r="H14" s="7">
        <v>4149607</v>
      </c>
      <c r="I14" s="7">
        <v>4162783</v>
      </c>
      <c r="J14" s="7">
        <v>4202186</v>
      </c>
      <c r="K14" s="7">
        <v>4260236</v>
      </c>
      <c r="L14" s="7">
        <v>4317853</v>
      </c>
      <c r="M14" s="7">
        <v>4344900</v>
      </c>
      <c r="N14" s="7">
        <v>4401358</v>
      </c>
      <c r="O14" s="7">
        <v>4465085</v>
      </c>
      <c r="P14" s="7">
        <v>4533265</v>
      </c>
      <c r="Q14" s="7">
        <v>4602584</v>
      </c>
      <c r="R14" s="7">
        <v>4669540</v>
      </c>
      <c r="S14" s="7">
        <v>4713476</v>
      </c>
      <c r="T14" s="7">
        <v>4741080</v>
      </c>
      <c r="U14" s="7">
        <v>4759212</v>
      </c>
      <c r="V14" s="7">
        <v>4761684</v>
      </c>
      <c r="W14" s="7">
        <v>4745853</v>
      </c>
      <c r="X14" s="7">
        <v>4623626</v>
      </c>
      <c r="Y14" s="7">
        <v>4595850</v>
      </c>
      <c r="Z14" s="7">
        <v>4601326</v>
      </c>
      <c r="AA14" s="7">
        <v>4623434</v>
      </c>
      <c r="AB14" s="7">
        <v>4630041</v>
      </c>
      <c r="AC14" s="8">
        <f t="shared" si="0"/>
        <v>0.11927091869813748</v>
      </c>
      <c r="AD14" s="8">
        <f t="shared" si="1"/>
        <v>4.5172725688973348E-3</v>
      </c>
      <c r="AE14" s="8">
        <f t="shared" si="2"/>
        <v>-8.4912353121668893E-4</v>
      </c>
      <c r="AF14" s="8">
        <f t="shared" si="3"/>
        <v>-4.9289050314245131E-3</v>
      </c>
      <c r="AG14" s="8">
        <f t="shared" si="4"/>
        <v>2.4737216035890519E-3</v>
      </c>
      <c r="AH14" s="8">
        <f t="shared" si="5"/>
        <v>1.4290244004780861E-3</v>
      </c>
    </row>
    <row r="15" spans="1:34" ht="15" customHeight="1" x14ac:dyDescent="0.25">
      <c r="A15" s="5">
        <v>14</v>
      </c>
      <c r="B15" s="9" t="s">
        <v>252</v>
      </c>
      <c r="C15" s="10">
        <v>4457471</v>
      </c>
      <c r="D15" s="10">
        <v>4479232</v>
      </c>
      <c r="E15" s="10">
        <v>4486067</v>
      </c>
      <c r="F15" s="10">
        <v>4492756</v>
      </c>
      <c r="G15" s="10">
        <v>4498311</v>
      </c>
      <c r="H15" s="10">
        <v>4494398</v>
      </c>
      <c r="I15" s="10">
        <v>4484542</v>
      </c>
      <c r="J15" s="10">
        <v>4456582</v>
      </c>
      <c r="K15" s="10">
        <v>4423781</v>
      </c>
      <c r="L15" s="10">
        <v>4403437</v>
      </c>
      <c r="M15" s="10">
        <v>4293314</v>
      </c>
      <c r="N15" s="10">
        <v>4301802</v>
      </c>
      <c r="O15" s="10">
        <v>4319292</v>
      </c>
      <c r="P15" s="10">
        <v>4332304</v>
      </c>
      <c r="Q15" s="10">
        <v>4346166</v>
      </c>
      <c r="R15" s="10">
        <v>4352979</v>
      </c>
      <c r="S15" s="10">
        <v>4368028</v>
      </c>
      <c r="T15" s="10">
        <v>4381658</v>
      </c>
      <c r="U15" s="10">
        <v>4391185</v>
      </c>
      <c r="V15" s="10">
        <v>4394892</v>
      </c>
      <c r="W15" s="10">
        <v>4385353</v>
      </c>
      <c r="X15" s="10">
        <v>4370695</v>
      </c>
      <c r="Y15" s="10">
        <v>4354135</v>
      </c>
      <c r="Z15" s="10">
        <v>4356818</v>
      </c>
      <c r="AA15" s="10">
        <v>4377045</v>
      </c>
      <c r="AB15" s="10">
        <v>4390913</v>
      </c>
      <c r="AC15" s="8">
        <f t="shared" si="0"/>
        <v>-1.4931785310549412E-2</v>
      </c>
      <c r="AD15" s="8">
        <f t="shared" si="1"/>
        <v>-6.0159443810303692E-4</v>
      </c>
      <c r="AE15" s="8">
        <f t="shared" si="2"/>
        <v>8.680505209184286E-4</v>
      </c>
      <c r="AF15" s="8">
        <f t="shared" si="3"/>
        <v>2.53442878116239E-4</v>
      </c>
      <c r="AG15" s="8">
        <f t="shared" si="4"/>
        <v>2.8076707539652634E-3</v>
      </c>
      <c r="AH15" s="8">
        <f t="shared" si="5"/>
        <v>3.1683475952383401E-3</v>
      </c>
    </row>
    <row r="16" spans="1:34" ht="15" customHeight="1" x14ac:dyDescent="0.25">
      <c r="A16" s="5">
        <v>15</v>
      </c>
      <c r="B16" s="6" t="s">
        <v>126</v>
      </c>
      <c r="C16" s="7">
        <v>3052379</v>
      </c>
      <c r="D16" s="7">
        <v>3094380</v>
      </c>
      <c r="E16" s="7">
        <v>3121895</v>
      </c>
      <c r="F16" s="7">
        <v>3138938</v>
      </c>
      <c r="G16" s="7">
        <v>3163703</v>
      </c>
      <c r="H16" s="7">
        <v>3202388</v>
      </c>
      <c r="I16" s="7">
        <v>3259945</v>
      </c>
      <c r="J16" s="7">
        <v>3307360</v>
      </c>
      <c r="K16" s="7">
        <v>3356637</v>
      </c>
      <c r="L16" s="7">
        <v>3407848</v>
      </c>
      <c r="M16" s="7">
        <v>3449548</v>
      </c>
      <c r="N16" s="7">
        <v>3505338</v>
      </c>
      <c r="O16" s="7">
        <v>3561452</v>
      </c>
      <c r="P16" s="7">
        <v>3616100</v>
      </c>
      <c r="Q16" s="7">
        <v>3680038</v>
      </c>
      <c r="R16" s="7">
        <v>3745754</v>
      </c>
      <c r="S16" s="7">
        <v>3824567</v>
      </c>
      <c r="T16" s="7">
        <v>3894392</v>
      </c>
      <c r="U16" s="7">
        <v>3943900</v>
      </c>
      <c r="V16" s="7">
        <v>3984908</v>
      </c>
      <c r="W16" s="7">
        <v>4027814</v>
      </c>
      <c r="X16" s="7">
        <v>4017597</v>
      </c>
      <c r="Y16" s="7">
        <v>4034138</v>
      </c>
      <c r="Z16" s="7">
        <v>4062857</v>
      </c>
      <c r="AA16" s="7">
        <v>4118815</v>
      </c>
      <c r="AB16" s="7">
        <v>4161883</v>
      </c>
      <c r="AC16" s="8">
        <f t="shared" si="0"/>
        <v>0.3634882824184022</v>
      </c>
      <c r="AD16" s="8">
        <f t="shared" si="1"/>
        <v>1.247907506300594E-2</v>
      </c>
      <c r="AE16" s="8">
        <f t="shared" si="2"/>
        <v>1.0590151297964256E-2</v>
      </c>
      <c r="AF16" s="8">
        <f t="shared" si="3"/>
        <v>6.5702538519833986E-3</v>
      </c>
      <c r="AG16" s="8">
        <f t="shared" si="4"/>
        <v>1.0445836744594761E-2</v>
      </c>
      <c r="AH16" s="8">
        <f t="shared" si="5"/>
        <v>1.0456405543827534E-2</v>
      </c>
    </row>
    <row r="17" spans="1:34" ht="15" customHeight="1" x14ac:dyDescent="0.25">
      <c r="A17" s="5">
        <v>16</v>
      </c>
      <c r="B17" s="9" t="s">
        <v>176</v>
      </c>
      <c r="C17" s="10">
        <v>2981616</v>
      </c>
      <c r="D17" s="10">
        <v>3024111</v>
      </c>
      <c r="E17" s="10">
        <v>3053303</v>
      </c>
      <c r="F17" s="10">
        <v>3078253</v>
      </c>
      <c r="G17" s="10">
        <v>3106569</v>
      </c>
      <c r="H17" s="10">
        <v>3132772</v>
      </c>
      <c r="I17" s="10">
        <v>3167666</v>
      </c>
      <c r="J17" s="10">
        <v>3204196</v>
      </c>
      <c r="K17" s="10">
        <v>3237612</v>
      </c>
      <c r="L17" s="10">
        <v>3269814</v>
      </c>
      <c r="M17" s="10">
        <v>3340952</v>
      </c>
      <c r="N17" s="10">
        <v>3378195</v>
      </c>
      <c r="O17" s="10">
        <v>3414538</v>
      </c>
      <c r="P17" s="10">
        <v>3453198</v>
      </c>
      <c r="Q17" s="10">
        <v>3492373</v>
      </c>
      <c r="R17" s="10">
        <v>3523710</v>
      </c>
      <c r="S17" s="10">
        <v>3562548</v>
      </c>
      <c r="T17" s="10">
        <v>3603488</v>
      </c>
      <c r="U17" s="10">
        <v>3640864</v>
      </c>
      <c r="V17" s="10">
        <v>3672645</v>
      </c>
      <c r="W17" s="10">
        <v>3694131</v>
      </c>
      <c r="X17" s="10">
        <v>3692614</v>
      </c>
      <c r="Y17" s="10">
        <v>3700187</v>
      </c>
      <c r="Z17" s="10">
        <v>3721774</v>
      </c>
      <c r="AA17" s="10">
        <v>3760895</v>
      </c>
      <c r="AB17" s="10">
        <v>3790295</v>
      </c>
      <c r="AC17" s="8">
        <f t="shared" si="0"/>
        <v>0.27122171332592793</v>
      </c>
      <c r="AD17" s="8">
        <f t="shared" si="1"/>
        <v>9.6453561656746345E-3</v>
      </c>
      <c r="AE17" s="8">
        <f t="shared" si="2"/>
        <v>7.3196023467625437E-3</v>
      </c>
      <c r="AF17" s="8">
        <f t="shared" si="3"/>
        <v>5.1529326078048054E-3</v>
      </c>
      <c r="AG17" s="8">
        <f t="shared" si="4"/>
        <v>8.0524121934555382E-3</v>
      </c>
      <c r="AH17" s="8">
        <f t="shared" si="5"/>
        <v>7.8172881720973333E-3</v>
      </c>
    </row>
    <row r="18" spans="1:34" ht="15" customHeight="1" x14ac:dyDescent="0.25">
      <c r="A18" s="5">
        <v>17</v>
      </c>
      <c r="B18" s="6" t="s">
        <v>59</v>
      </c>
      <c r="C18" s="7">
        <v>2404273</v>
      </c>
      <c r="D18" s="7">
        <v>2442189</v>
      </c>
      <c r="E18" s="7">
        <v>2483575</v>
      </c>
      <c r="F18" s="7">
        <v>2522780</v>
      </c>
      <c r="G18" s="7">
        <v>2578104</v>
      </c>
      <c r="H18" s="7">
        <v>2638814</v>
      </c>
      <c r="I18" s="7">
        <v>2684639</v>
      </c>
      <c r="J18" s="7">
        <v>2711222</v>
      </c>
      <c r="K18" s="7">
        <v>2730007</v>
      </c>
      <c r="L18" s="7">
        <v>2747272</v>
      </c>
      <c r="M18" s="7">
        <v>2786946</v>
      </c>
      <c r="N18" s="7">
        <v>2806158</v>
      </c>
      <c r="O18" s="7">
        <v>2830807</v>
      </c>
      <c r="P18" s="7">
        <v>2862031</v>
      </c>
      <c r="Q18" s="7">
        <v>2903214</v>
      </c>
      <c r="R18" s="7">
        <v>2954113</v>
      </c>
      <c r="S18" s="7">
        <v>3014255</v>
      </c>
      <c r="T18" s="7">
        <v>3066956</v>
      </c>
      <c r="U18" s="7">
        <v>3109379</v>
      </c>
      <c r="V18" s="7">
        <v>3144857</v>
      </c>
      <c r="W18" s="7">
        <v>3187831</v>
      </c>
      <c r="X18" s="7">
        <v>3230962</v>
      </c>
      <c r="Y18" s="7">
        <v>3307164</v>
      </c>
      <c r="Z18" s="7">
        <v>3370351</v>
      </c>
      <c r="AA18" s="7">
        <v>3405357</v>
      </c>
      <c r="AB18" s="7">
        <v>3418895</v>
      </c>
      <c r="AC18" s="8">
        <f t="shared" si="0"/>
        <v>0.42200781691596584</v>
      </c>
      <c r="AD18" s="8">
        <f t="shared" si="1"/>
        <v>1.4182422809698059E-2</v>
      </c>
      <c r="AE18" s="8">
        <f t="shared" si="2"/>
        <v>1.4719171905556161E-2</v>
      </c>
      <c r="AF18" s="8">
        <f t="shared" si="3"/>
        <v>1.4093723357383459E-2</v>
      </c>
      <c r="AG18" s="8">
        <f t="shared" si="4"/>
        <v>1.1137018248728703E-2</v>
      </c>
      <c r="AH18" s="8">
        <f t="shared" si="5"/>
        <v>3.975500953350853E-3</v>
      </c>
    </row>
    <row r="19" spans="1:34" ht="15" customHeight="1" x14ac:dyDescent="0.25">
      <c r="A19" s="5">
        <v>18</v>
      </c>
      <c r="B19" s="9" t="s">
        <v>257</v>
      </c>
      <c r="C19" s="10">
        <v>2824987</v>
      </c>
      <c r="D19" s="10">
        <v>2867094</v>
      </c>
      <c r="E19" s="10">
        <v>2901235</v>
      </c>
      <c r="F19" s="10">
        <v>2926814</v>
      </c>
      <c r="G19" s="10">
        <v>2935672</v>
      </c>
      <c r="H19" s="10">
        <v>2941770</v>
      </c>
      <c r="I19" s="10">
        <v>2947222</v>
      </c>
      <c r="J19" s="10">
        <v>2975656</v>
      </c>
      <c r="K19" s="10">
        <v>3019274</v>
      </c>
      <c r="L19" s="10">
        <v>3053793</v>
      </c>
      <c r="M19" s="10">
        <v>3102369</v>
      </c>
      <c r="N19" s="10">
        <v>3132770</v>
      </c>
      <c r="O19" s="10">
        <v>3167098</v>
      </c>
      <c r="P19" s="10">
        <v>3199163</v>
      </c>
      <c r="Q19" s="10">
        <v>3234108</v>
      </c>
      <c r="R19" s="10">
        <v>3262051</v>
      </c>
      <c r="S19" s="10">
        <v>3283104</v>
      </c>
      <c r="T19" s="10">
        <v>3293086</v>
      </c>
      <c r="U19" s="10">
        <v>3302976</v>
      </c>
      <c r="V19" s="10">
        <v>3297378</v>
      </c>
      <c r="W19" s="10">
        <v>3301110</v>
      </c>
      <c r="X19" s="10">
        <v>3272601</v>
      </c>
      <c r="Y19" s="10">
        <v>3279089</v>
      </c>
      <c r="Z19" s="10">
        <v>3279736</v>
      </c>
      <c r="AA19" s="10">
        <v>3287542</v>
      </c>
      <c r="AB19" s="10">
        <v>3282248</v>
      </c>
      <c r="AC19" s="8">
        <f t="shared" si="0"/>
        <v>0.16186304574144944</v>
      </c>
      <c r="AD19" s="8">
        <f t="shared" si="1"/>
        <v>6.019033649242278E-3</v>
      </c>
      <c r="AE19" s="8">
        <f t="shared" si="2"/>
        <v>6.1743201644159917E-4</v>
      </c>
      <c r="AF19" s="8">
        <f t="shared" si="3"/>
        <v>-1.1453879533924738E-3</v>
      </c>
      <c r="AG19" s="8">
        <f t="shared" si="4"/>
        <v>3.2102270948430878E-4</v>
      </c>
      <c r="AH19" s="8">
        <f t="shared" si="5"/>
        <v>-1.6103216323928333E-3</v>
      </c>
    </row>
    <row r="20" spans="1:34" ht="15" customHeight="1" x14ac:dyDescent="0.25">
      <c r="A20" s="5">
        <v>19</v>
      </c>
      <c r="B20" s="6" t="s">
        <v>134</v>
      </c>
      <c r="C20" s="7">
        <v>2194022</v>
      </c>
      <c r="D20" s="7">
        <v>2246785</v>
      </c>
      <c r="E20" s="7">
        <v>2276250</v>
      </c>
      <c r="F20" s="7">
        <v>2297441</v>
      </c>
      <c r="G20" s="7">
        <v>2321712</v>
      </c>
      <c r="H20" s="7">
        <v>2353518</v>
      </c>
      <c r="I20" s="7">
        <v>2399620</v>
      </c>
      <c r="J20" s="7">
        <v>2449476</v>
      </c>
      <c r="K20" s="7">
        <v>2500384</v>
      </c>
      <c r="L20" s="7">
        <v>2552195</v>
      </c>
      <c r="M20" s="7">
        <v>2554032</v>
      </c>
      <c r="N20" s="7">
        <v>2600467</v>
      </c>
      <c r="O20" s="7">
        <v>2645858</v>
      </c>
      <c r="P20" s="7">
        <v>2694188</v>
      </c>
      <c r="Q20" s="7">
        <v>2745645</v>
      </c>
      <c r="R20" s="7">
        <v>2802640</v>
      </c>
      <c r="S20" s="7">
        <v>2844505</v>
      </c>
      <c r="T20" s="7">
        <v>2877443</v>
      </c>
      <c r="U20" s="7">
        <v>2915538</v>
      </c>
      <c r="V20" s="7">
        <v>2944122</v>
      </c>
      <c r="W20" s="7">
        <v>2970099</v>
      </c>
      <c r="X20" s="7">
        <v>2978802</v>
      </c>
      <c r="Y20" s="7">
        <v>2994295</v>
      </c>
      <c r="Z20" s="7">
        <v>3031278</v>
      </c>
      <c r="AA20" s="7">
        <v>3081092</v>
      </c>
      <c r="AB20" s="7">
        <v>3092037</v>
      </c>
      <c r="AC20" s="8">
        <f t="shared" si="0"/>
        <v>0.40930081831449272</v>
      </c>
      <c r="AD20" s="8">
        <f t="shared" si="1"/>
        <v>1.3818351222079306E-2</v>
      </c>
      <c r="AE20" s="8">
        <f t="shared" si="2"/>
        <v>9.8752684982912342E-3</v>
      </c>
      <c r="AF20" s="8">
        <f t="shared" si="3"/>
        <v>8.0794261061649664E-3</v>
      </c>
      <c r="AG20" s="8">
        <f t="shared" si="4"/>
        <v>1.0764621232651095E-2</v>
      </c>
      <c r="AH20" s="8">
        <f t="shared" si="5"/>
        <v>3.5523119725084482E-3</v>
      </c>
    </row>
    <row r="21" spans="1:34" ht="15" customHeight="1" x14ac:dyDescent="0.25">
      <c r="A21" s="5">
        <v>20</v>
      </c>
      <c r="B21" s="9" t="s">
        <v>39</v>
      </c>
      <c r="C21" s="10">
        <v>1656835</v>
      </c>
      <c r="D21" s="10">
        <v>1708955</v>
      </c>
      <c r="E21" s="10">
        <v>1756852</v>
      </c>
      <c r="F21" s="10">
        <v>1803474</v>
      </c>
      <c r="G21" s="10">
        <v>1866597</v>
      </c>
      <c r="H21" s="10">
        <v>1939766</v>
      </c>
      <c r="I21" s="10">
        <v>1999994</v>
      </c>
      <c r="J21" s="10">
        <v>2034878</v>
      </c>
      <c r="K21" s="10">
        <v>2060968</v>
      </c>
      <c r="L21" s="10">
        <v>2082421</v>
      </c>
      <c r="M21" s="10">
        <v>2140225</v>
      </c>
      <c r="N21" s="10">
        <v>2181303</v>
      </c>
      <c r="O21" s="10">
        <v>2235105</v>
      </c>
      <c r="P21" s="10">
        <v>2283844</v>
      </c>
      <c r="Q21" s="10">
        <v>2342297</v>
      </c>
      <c r="R21" s="10">
        <v>2410624</v>
      </c>
      <c r="S21" s="10">
        <v>2482497</v>
      </c>
      <c r="T21" s="10">
        <v>2548999</v>
      </c>
      <c r="U21" s="10">
        <v>2609376</v>
      </c>
      <c r="V21" s="10">
        <v>2645359</v>
      </c>
      <c r="W21" s="10">
        <v>2680430</v>
      </c>
      <c r="X21" s="10">
        <v>2699589</v>
      </c>
      <c r="Y21" s="10">
        <v>2786534</v>
      </c>
      <c r="Z21" s="10">
        <v>2863651</v>
      </c>
      <c r="AA21" s="10">
        <v>2919982</v>
      </c>
      <c r="AB21" s="10">
        <v>2957672</v>
      </c>
      <c r="AC21" s="8">
        <f t="shared" si="0"/>
        <v>0.78513370371823388</v>
      </c>
      <c r="AD21" s="8">
        <f t="shared" si="1"/>
        <v>2.3450470491745756E-2</v>
      </c>
      <c r="AE21" s="8">
        <f t="shared" si="2"/>
        <v>2.0662252454431318E-2</v>
      </c>
      <c r="AF21" s="8">
        <f t="shared" si="3"/>
        <v>1.9880076778842071E-2</v>
      </c>
      <c r="AG21" s="8">
        <f t="shared" si="4"/>
        <v>2.006666287698633E-2</v>
      </c>
      <c r="AH21" s="8">
        <f t="shared" si="5"/>
        <v>1.2907613814057757E-2</v>
      </c>
    </row>
    <row r="22" spans="1:34" ht="15" customHeight="1" x14ac:dyDescent="0.25">
      <c r="A22" s="5">
        <v>21</v>
      </c>
      <c r="B22" s="6" t="s">
        <v>48</v>
      </c>
      <c r="C22" s="7">
        <v>1340417</v>
      </c>
      <c r="D22" s="7">
        <v>1375381</v>
      </c>
      <c r="E22" s="7">
        <v>1406699</v>
      </c>
      <c r="F22" s="7">
        <v>1436890</v>
      </c>
      <c r="G22" s="7">
        <v>1471706</v>
      </c>
      <c r="H22" s="7">
        <v>1519448</v>
      </c>
      <c r="I22" s="7">
        <v>1583869</v>
      </c>
      <c r="J22" s="7">
        <v>1650974</v>
      </c>
      <c r="K22" s="7">
        <v>1706469</v>
      </c>
      <c r="L22" s="7">
        <v>1745524</v>
      </c>
      <c r="M22" s="7">
        <v>2249833</v>
      </c>
      <c r="N22" s="7">
        <v>2279834</v>
      </c>
      <c r="O22" s="7">
        <v>2316089</v>
      </c>
      <c r="P22" s="7">
        <v>2354951</v>
      </c>
      <c r="Q22" s="7">
        <v>2395675</v>
      </c>
      <c r="R22" s="7">
        <v>2442023</v>
      </c>
      <c r="S22" s="7">
        <v>2492928</v>
      </c>
      <c r="T22" s="7">
        <v>2542365</v>
      </c>
      <c r="U22" s="7">
        <v>2584443</v>
      </c>
      <c r="V22" s="7">
        <v>2626934</v>
      </c>
      <c r="W22" s="7">
        <v>2668342</v>
      </c>
      <c r="X22" s="7">
        <v>2706093</v>
      </c>
      <c r="Y22" s="7">
        <v>2758749</v>
      </c>
      <c r="Z22" s="7">
        <v>2818271</v>
      </c>
      <c r="AA22" s="7">
        <v>2884708</v>
      </c>
      <c r="AB22" s="7">
        <v>2938830</v>
      </c>
      <c r="AC22" s="8">
        <f t="shared" si="0"/>
        <v>1.1924744314642384</v>
      </c>
      <c r="AD22" s="8">
        <f t="shared" si="1"/>
        <v>3.1899451231185649E-2</v>
      </c>
      <c r="AE22" s="8">
        <f t="shared" si="2"/>
        <v>1.8691005190472954E-2</v>
      </c>
      <c r="AF22" s="8">
        <f t="shared" si="3"/>
        <v>1.9498507871692494E-2</v>
      </c>
      <c r="AG22" s="8">
        <f t="shared" si="4"/>
        <v>2.1301787293130259E-2</v>
      </c>
      <c r="AH22" s="8">
        <f t="shared" si="5"/>
        <v>1.8761690957975644E-2</v>
      </c>
    </row>
    <row r="23" spans="1:34" ht="15" customHeight="1" x14ac:dyDescent="0.25">
      <c r="A23" s="5">
        <v>22</v>
      </c>
      <c r="B23" s="9" t="s">
        <v>236</v>
      </c>
      <c r="C23" s="10">
        <v>2557501</v>
      </c>
      <c r="D23" s="10">
        <v>2577904</v>
      </c>
      <c r="E23" s="10">
        <v>2600580</v>
      </c>
      <c r="F23" s="10">
        <v>2621815</v>
      </c>
      <c r="G23" s="10">
        <v>2638066</v>
      </c>
      <c r="H23" s="10">
        <v>2649586</v>
      </c>
      <c r="I23" s="10">
        <v>2662048</v>
      </c>
      <c r="J23" s="10">
        <v>2669702</v>
      </c>
      <c r="K23" s="10">
        <v>2677712</v>
      </c>
      <c r="L23" s="10">
        <v>2690886</v>
      </c>
      <c r="M23" s="10">
        <v>2716832</v>
      </c>
      <c r="N23" s="10">
        <v>2739256</v>
      </c>
      <c r="O23" s="10">
        <v>2764521</v>
      </c>
      <c r="P23" s="10">
        <v>2782535</v>
      </c>
      <c r="Q23" s="10">
        <v>2798733</v>
      </c>
      <c r="R23" s="10">
        <v>2812930</v>
      </c>
      <c r="S23" s="10">
        <v>2821292</v>
      </c>
      <c r="T23" s="10">
        <v>2830041</v>
      </c>
      <c r="U23" s="10">
        <v>2837249</v>
      </c>
      <c r="V23" s="10">
        <v>2842406</v>
      </c>
      <c r="W23" s="10">
        <v>2847138</v>
      </c>
      <c r="X23" s="10">
        <v>2845979</v>
      </c>
      <c r="Y23" s="10">
        <v>2843177</v>
      </c>
      <c r="Z23" s="10">
        <v>2843966</v>
      </c>
      <c r="AA23" s="10">
        <v>2853522</v>
      </c>
      <c r="AB23" s="10">
        <v>2857781</v>
      </c>
      <c r="AC23" s="8">
        <f t="shared" si="0"/>
        <v>0.11741148879316177</v>
      </c>
      <c r="AD23" s="8">
        <f t="shared" si="1"/>
        <v>4.4504676342147498E-3</v>
      </c>
      <c r="AE23" s="8">
        <f t="shared" si="2"/>
        <v>1.5831323155937049E-3</v>
      </c>
      <c r="AF23" s="8">
        <f t="shared" si="3"/>
        <v>7.4651257446567421E-4</v>
      </c>
      <c r="AG23" s="8">
        <f t="shared" si="4"/>
        <v>1.7092459821435035E-3</v>
      </c>
      <c r="AH23" s="8">
        <f t="shared" si="5"/>
        <v>1.4925414978402129E-3</v>
      </c>
    </row>
    <row r="24" spans="1:34" ht="15" customHeight="1" x14ac:dyDescent="0.25">
      <c r="A24" s="5">
        <v>23</v>
      </c>
      <c r="B24" s="6" t="s">
        <v>264</v>
      </c>
      <c r="C24" s="7">
        <v>2701634</v>
      </c>
      <c r="D24" s="7">
        <v>2719279</v>
      </c>
      <c r="E24" s="7">
        <v>2733818</v>
      </c>
      <c r="F24" s="7">
        <v>2743862</v>
      </c>
      <c r="G24" s="7">
        <v>2759153</v>
      </c>
      <c r="H24" s="7">
        <v>2773155</v>
      </c>
      <c r="I24" s="7">
        <v>2791682</v>
      </c>
      <c r="J24" s="7">
        <v>2806368</v>
      </c>
      <c r="K24" s="7">
        <v>2818688</v>
      </c>
      <c r="L24" s="7">
        <v>2828990</v>
      </c>
      <c r="M24" s="7">
        <v>2790435</v>
      </c>
      <c r="N24" s="7">
        <v>2797195</v>
      </c>
      <c r="O24" s="7">
        <v>2800312</v>
      </c>
      <c r="P24" s="7">
        <v>2804650</v>
      </c>
      <c r="Q24" s="7">
        <v>2810147</v>
      </c>
      <c r="R24" s="7">
        <v>2815810</v>
      </c>
      <c r="S24" s="7">
        <v>2815582</v>
      </c>
      <c r="T24" s="7">
        <v>2817269</v>
      </c>
      <c r="U24" s="7">
        <v>2816807</v>
      </c>
      <c r="V24" s="7">
        <v>2817956</v>
      </c>
      <c r="W24" s="7">
        <v>2819811</v>
      </c>
      <c r="X24" s="7">
        <v>2814042</v>
      </c>
      <c r="Y24" s="7">
        <v>2803083</v>
      </c>
      <c r="Z24" s="7">
        <v>2804698</v>
      </c>
      <c r="AA24" s="7">
        <v>2811394</v>
      </c>
      <c r="AB24" s="7">
        <v>2814421</v>
      </c>
      <c r="AC24" s="8">
        <f t="shared" si="0"/>
        <v>4.1747697874693609E-2</v>
      </c>
      <c r="AD24" s="8">
        <f t="shared" si="1"/>
        <v>1.6373302219556685E-3</v>
      </c>
      <c r="AE24" s="8">
        <f t="shared" si="2"/>
        <v>-4.9339565696970844E-5</v>
      </c>
      <c r="AF24" s="8">
        <f t="shared" si="3"/>
        <v>-3.8258776026212082E-4</v>
      </c>
      <c r="AG24" s="8">
        <f t="shared" si="4"/>
        <v>1.3464635772268974E-3</v>
      </c>
      <c r="AH24" s="8">
        <f t="shared" si="5"/>
        <v>1.0766900690547109E-3</v>
      </c>
    </row>
    <row r="25" spans="1:34" ht="15" customHeight="1" x14ac:dyDescent="0.25">
      <c r="A25" s="5">
        <v>24</v>
      </c>
      <c r="B25" s="9" t="s">
        <v>54</v>
      </c>
      <c r="C25" s="10">
        <v>1719262</v>
      </c>
      <c r="D25" s="10">
        <v>1743796</v>
      </c>
      <c r="E25" s="10">
        <v>1777397</v>
      </c>
      <c r="F25" s="10">
        <v>1808267</v>
      </c>
      <c r="G25" s="10">
        <v>1843927</v>
      </c>
      <c r="H25" s="10">
        <v>1878120</v>
      </c>
      <c r="I25" s="10">
        <v>1932720</v>
      </c>
      <c r="J25" s="10">
        <v>1984766</v>
      </c>
      <c r="K25" s="10">
        <v>2030691</v>
      </c>
      <c r="L25" s="10">
        <v>2072128</v>
      </c>
      <c r="M25" s="10">
        <v>2152417</v>
      </c>
      <c r="N25" s="10">
        <v>2190922</v>
      </c>
      <c r="O25" s="10">
        <v>2231619</v>
      </c>
      <c r="P25" s="10">
        <v>2272235</v>
      </c>
      <c r="Q25" s="10">
        <v>2318680</v>
      </c>
      <c r="R25" s="10">
        <v>2366630</v>
      </c>
      <c r="S25" s="10">
        <v>2410897</v>
      </c>
      <c r="T25" s="10">
        <v>2454024</v>
      </c>
      <c r="U25" s="10">
        <v>2492524</v>
      </c>
      <c r="V25" s="10">
        <v>2527722</v>
      </c>
      <c r="W25" s="10">
        <v>2568772</v>
      </c>
      <c r="X25" s="10">
        <v>2605822</v>
      </c>
      <c r="Y25" s="10">
        <v>2661946</v>
      </c>
      <c r="Z25" s="10">
        <v>2719892</v>
      </c>
      <c r="AA25" s="10">
        <v>2774738</v>
      </c>
      <c r="AB25" s="10">
        <v>2813140</v>
      </c>
      <c r="AC25" s="8">
        <f t="shared" si="0"/>
        <v>0.63624857642407029</v>
      </c>
      <c r="AD25" s="8">
        <f t="shared" si="1"/>
        <v>1.9891497592571694E-2</v>
      </c>
      <c r="AE25" s="8">
        <f t="shared" si="2"/>
        <v>1.7433652163644897E-2</v>
      </c>
      <c r="AF25" s="8">
        <f t="shared" si="3"/>
        <v>1.8340831088451637E-2</v>
      </c>
      <c r="AG25" s="8">
        <f t="shared" si="4"/>
        <v>1.8585215646629516E-2</v>
      </c>
      <c r="AH25" s="8">
        <f t="shared" si="5"/>
        <v>1.3839865241330893E-2</v>
      </c>
    </row>
    <row r="26" spans="1:34" ht="15" customHeight="1" x14ac:dyDescent="0.25">
      <c r="A26" s="5">
        <v>25</v>
      </c>
      <c r="B26" s="6" t="s">
        <v>25</v>
      </c>
      <c r="C26" s="7">
        <v>1265715</v>
      </c>
      <c r="D26" s="7">
        <v>1324426</v>
      </c>
      <c r="E26" s="7">
        <v>1353176</v>
      </c>
      <c r="F26" s="7">
        <v>1382693</v>
      </c>
      <c r="G26" s="7">
        <v>1418999</v>
      </c>
      <c r="H26" s="7">
        <v>1464309</v>
      </c>
      <c r="I26" s="7">
        <v>1528958</v>
      </c>
      <c r="J26" s="7">
        <v>1594525</v>
      </c>
      <c r="K26" s="7">
        <v>1654100</v>
      </c>
      <c r="L26" s="7">
        <v>1705075</v>
      </c>
      <c r="M26" s="7">
        <v>1727601</v>
      </c>
      <c r="N26" s="7">
        <v>1781118</v>
      </c>
      <c r="O26" s="7">
        <v>1835653</v>
      </c>
      <c r="P26" s="7">
        <v>1884893</v>
      </c>
      <c r="Q26" s="7">
        <v>1944513</v>
      </c>
      <c r="R26" s="7">
        <v>2004660</v>
      </c>
      <c r="S26" s="7">
        <v>2065007</v>
      </c>
      <c r="T26" s="7">
        <v>2118549</v>
      </c>
      <c r="U26" s="7">
        <v>2169708</v>
      </c>
      <c r="V26" s="7">
        <v>2231362</v>
      </c>
      <c r="W26" s="7">
        <v>2300172</v>
      </c>
      <c r="X26" s="7">
        <v>2359313</v>
      </c>
      <c r="Y26" s="7">
        <v>2434592</v>
      </c>
      <c r="Z26" s="7">
        <v>2498809</v>
      </c>
      <c r="AA26" s="7">
        <v>2567149</v>
      </c>
      <c r="AB26" s="7">
        <v>2620945</v>
      </c>
      <c r="AC26" s="8">
        <f t="shared" si="0"/>
        <v>1.0707228720525552</v>
      </c>
      <c r="AD26" s="8">
        <f t="shared" si="1"/>
        <v>2.9543922401766398E-2</v>
      </c>
      <c r="AE26" s="8">
        <f t="shared" si="2"/>
        <v>2.7168560961417842E-2</v>
      </c>
      <c r="AF26" s="8">
        <f t="shared" si="3"/>
        <v>2.6454065077253563E-2</v>
      </c>
      <c r="AG26" s="8">
        <f t="shared" si="4"/>
        <v>2.4889960528691191E-2</v>
      </c>
      <c r="AH26" s="8">
        <f t="shared" si="5"/>
        <v>2.0955542510387982E-2</v>
      </c>
    </row>
    <row r="27" spans="1:34" ht="15" customHeight="1" x14ac:dyDescent="0.25">
      <c r="A27" s="5">
        <v>26</v>
      </c>
      <c r="B27" s="9" t="s">
        <v>209</v>
      </c>
      <c r="C27" s="10">
        <v>1936108</v>
      </c>
      <c r="D27" s="10">
        <v>1975589</v>
      </c>
      <c r="E27" s="10">
        <v>2010666</v>
      </c>
      <c r="F27" s="10">
        <v>2034000</v>
      </c>
      <c r="G27" s="10">
        <v>2052776</v>
      </c>
      <c r="H27" s="10">
        <v>2084053</v>
      </c>
      <c r="I27" s="10">
        <v>2123960</v>
      </c>
      <c r="J27" s="10">
        <v>2163577</v>
      </c>
      <c r="K27" s="10">
        <v>2203745</v>
      </c>
      <c r="L27" s="10">
        <v>2241841</v>
      </c>
      <c r="M27" s="10">
        <v>2232415</v>
      </c>
      <c r="N27" s="10">
        <v>2263991</v>
      </c>
      <c r="O27" s="10">
        <v>2290514</v>
      </c>
      <c r="P27" s="10">
        <v>2313984</v>
      </c>
      <c r="Q27" s="10">
        <v>2347823</v>
      </c>
      <c r="R27" s="10">
        <v>2386403</v>
      </c>
      <c r="S27" s="10">
        <v>2432261</v>
      </c>
      <c r="T27" s="10">
        <v>2461472</v>
      </c>
      <c r="U27" s="10">
        <v>2480046</v>
      </c>
      <c r="V27" s="10">
        <v>2497856</v>
      </c>
      <c r="W27" s="10">
        <v>2517518</v>
      </c>
      <c r="X27" s="10">
        <v>2517451</v>
      </c>
      <c r="Y27" s="10">
        <v>2509813</v>
      </c>
      <c r="Z27" s="10">
        <v>2519045</v>
      </c>
      <c r="AA27" s="10">
        <v>2531245</v>
      </c>
      <c r="AB27" s="10">
        <v>2542282</v>
      </c>
      <c r="AC27" s="8">
        <f t="shared" si="0"/>
        <v>0.31308893925338876</v>
      </c>
      <c r="AD27" s="8">
        <f t="shared" si="1"/>
        <v>1.0954863072766052E-2</v>
      </c>
      <c r="AE27" s="8">
        <f t="shared" si="2"/>
        <v>6.347550003143354E-3</v>
      </c>
      <c r="AF27" s="8">
        <f t="shared" si="3"/>
        <v>1.9596390577554246E-3</v>
      </c>
      <c r="AG27" s="8">
        <f t="shared" si="4"/>
        <v>4.293810269517806E-3</v>
      </c>
      <c r="AH27" s="8">
        <f t="shared" si="5"/>
        <v>4.3603049092442656E-3</v>
      </c>
    </row>
    <row r="28" spans="1:34" ht="15" customHeight="1" x14ac:dyDescent="0.25">
      <c r="A28" s="5">
        <v>27</v>
      </c>
      <c r="B28" s="6" t="s">
        <v>150</v>
      </c>
      <c r="C28" s="7">
        <v>1808442</v>
      </c>
      <c r="D28" s="7">
        <v>1865891</v>
      </c>
      <c r="E28" s="7">
        <v>1921903</v>
      </c>
      <c r="F28" s="7">
        <v>1967052</v>
      </c>
      <c r="G28" s="7">
        <v>2004144</v>
      </c>
      <c r="H28" s="7">
        <v>2028664</v>
      </c>
      <c r="I28" s="7">
        <v>2050618</v>
      </c>
      <c r="J28" s="7">
        <v>2075119</v>
      </c>
      <c r="K28" s="7">
        <v>2101138</v>
      </c>
      <c r="L28" s="7">
        <v>2127355</v>
      </c>
      <c r="M28" s="7">
        <v>2154196</v>
      </c>
      <c r="N28" s="7">
        <v>2175864</v>
      </c>
      <c r="O28" s="7">
        <v>2195550</v>
      </c>
      <c r="P28" s="7">
        <v>2218136</v>
      </c>
      <c r="Q28" s="7">
        <v>2245584</v>
      </c>
      <c r="R28" s="7">
        <v>2275383</v>
      </c>
      <c r="S28" s="7">
        <v>2306739</v>
      </c>
      <c r="T28" s="7">
        <v>2337641</v>
      </c>
      <c r="U28" s="7">
        <v>2362688</v>
      </c>
      <c r="V28" s="7">
        <v>2385399</v>
      </c>
      <c r="W28" s="7">
        <v>2401737</v>
      </c>
      <c r="X28" s="7">
        <v>2409135</v>
      </c>
      <c r="Y28" s="7">
        <v>2422944</v>
      </c>
      <c r="Z28" s="7">
        <v>2435884</v>
      </c>
      <c r="AA28" s="7">
        <v>2459807</v>
      </c>
      <c r="AB28" s="7">
        <v>2477274</v>
      </c>
      <c r="AC28" s="8">
        <f t="shared" si="0"/>
        <v>0.36983878941099574</v>
      </c>
      <c r="AD28" s="8">
        <f t="shared" si="1"/>
        <v>1.2667281287330301E-2</v>
      </c>
      <c r="AE28" s="8">
        <f t="shared" si="2"/>
        <v>8.5372736455699982E-3</v>
      </c>
      <c r="AF28" s="8">
        <f t="shared" si="3"/>
        <v>6.2125254816816078E-3</v>
      </c>
      <c r="AG28" s="8">
        <f t="shared" si="4"/>
        <v>7.4191976545086025E-3</v>
      </c>
      <c r="AH28" s="8">
        <f t="shared" si="5"/>
        <v>7.1009636121858342E-3</v>
      </c>
    </row>
    <row r="29" spans="1:34" ht="15" customHeight="1" x14ac:dyDescent="0.25">
      <c r="A29" s="5">
        <v>28</v>
      </c>
      <c r="B29" s="9" t="s">
        <v>171</v>
      </c>
      <c r="C29" s="10">
        <v>2429023</v>
      </c>
      <c r="D29" s="10">
        <v>2418223</v>
      </c>
      <c r="E29" s="10">
        <v>2408973</v>
      </c>
      <c r="F29" s="10">
        <v>2400193</v>
      </c>
      <c r="G29" s="10">
        <v>2387819</v>
      </c>
      <c r="H29" s="10">
        <v>2372328</v>
      </c>
      <c r="I29" s="10">
        <v>2361482</v>
      </c>
      <c r="J29" s="10">
        <v>2357141</v>
      </c>
      <c r="K29" s="10">
        <v>2355391</v>
      </c>
      <c r="L29" s="10">
        <v>2354957</v>
      </c>
      <c r="M29" s="10">
        <v>2358572</v>
      </c>
      <c r="N29" s="10">
        <v>2368015</v>
      </c>
      <c r="O29" s="10">
        <v>2374030</v>
      </c>
      <c r="P29" s="10">
        <v>2379353</v>
      </c>
      <c r="Q29" s="10">
        <v>2381704</v>
      </c>
      <c r="R29" s="10">
        <v>2379296</v>
      </c>
      <c r="S29" s="10">
        <v>2377735</v>
      </c>
      <c r="T29" s="10">
        <v>2372214</v>
      </c>
      <c r="U29" s="10">
        <v>2371853</v>
      </c>
      <c r="V29" s="10">
        <v>2371804</v>
      </c>
      <c r="W29" s="10">
        <v>2455193</v>
      </c>
      <c r="X29" s="10">
        <v>2450852</v>
      </c>
      <c r="Y29" s="10">
        <v>2433371</v>
      </c>
      <c r="Z29" s="10">
        <v>2428225</v>
      </c>
      <c r="AA29" s="10">
        <v>2425152</v>
      </c>
      <c r="AB29" s="10">
        <v>2421992</v>
      </c>
      <c r="AC29" s="8">
        <f t="shared" si="0"/>
        <v>-2.8945794255550482E-3</v>
      </c>
      <c r="AD29" s="8">
        <f t="shared" si="1"/>
        <v>-1.1594435082762367E-4</v>
      </c>
      <c r="AE29" s="8">
        <f t="shared" si="2"/>
        <v>1.7801522394065294E-3</v>
      </c>
      <c r="AF29" s="8">
        <f t="shared" si="3"/>
        <v>-2.7193022128452204E-3</v>
      </c>
      <c r="AG29" s="8">
        <f t="shared" si="4"/>
        <v>-1.5611790063466691E-3</v>
      </c>
      <c r="AH29" s="8">
        <f t="shared" si="5"/>
        <v>-1.3030111102314411E-3</v>
      </c>
    </row>
    <row r="30" spans="1:34" ht="15" customHeight="1" x14ac:dyDescent="0.25">
      <c r="A30" s="5">
        <v>29</v>
      </c>
      <c r="B30" s="6" t="s">
        <v>73</v>
      </c>
      <c r="C30" s="7">
        <v>1393370</v>
      </c>
      <c r="D30" s="7">
        <v>1456549</v>
      </c>
      <c r="E30" s="7">
        <v>1515571</v>
      </c>
      <c r="F30" s="7">
        <v>1572924</v>
      </c>
      <c r="G30" s="7">
        <v>1646875</v>
      </c>
      <c r="H30" s="7">
        <v>1708846</v>
      </c>
      <c r="I30" s="7">
        <v>1778129</v>
      </c>
      <c r="J30" s="7">
        <v>1838635</v>
      </c>
      <c r="K30" s="7">
        <v>1879093</v>
      </c>
      <c r="L30" s="7">
        <v>1902834</v>
      </c>
      <c r="M30" s="7">
        <v>1951593</v>
      </c>
      <c r="N30" s="7">
        <v>1956909</v>
      </c>
      <c r="O30" s="7">
        <v>1980175</v>
      </c>
      <c r="P30" s="7">
        <v>2004126</v>
      </c>
      <c r="Q30" s="7">
        <v>2036053</v>
      </c>
      <c r="R30" s="7">
        <v>2075751</v>
      </c>
      <c r="S30" s="7">
        <v>2113943</v>
      </c>
      <c r="T30" s="7">
        <v>2152772</v>
      </c>
      <c r="U30" s="7">
        <v>2194265</v>
      </c>
      <c r="V30" s="7">
        <v>2236975</v>
      </c>
      <c r="W30" s="7">
        <v>2275833</v>
      </c>
      <c r="X30" s="7">
        <v>2296793</v>
      </c>
      <c r="Y30" s="7">
        <v>2323145</v>
      </c>
      <c r="Z30" s="7">
        <v>2351008</v>
      </c>
      <c r="AA30" s="7">
        <v>2385746</v>
      </c>
      <c r="AB30" s="7">
        <v>2407226</v>
      </c>
      <c r="AC30" s="8">
        <f t="shared" si="0"/>
        <v>0.72762869876630043</v>
      </c>
      <c r="AD30" s="8">
        <f t="shared" si="1"/>
        <v>2.2110892171832042E-2</v>
      </c>
      <c r="AE30" s="8">
        <f t="shared" si="2"/>
        <v>1.4925492229843407E-2</v>
      </c>
      <c r="AF30" s="8">
        <f t="shared" si="3"/>
        <v>1.1289027119762318E-2</v>
      </c>
      <c r="AG30" s="8">
        <f t="shared" si="4"/>
        <v>1.1921560722113922E-2</v>
      </c>
      <c r="AH30" s="8">
        <f t="shared" si="5"/>
        <v>9.0034731274829752E-3</v>
      </c>
    </row>
    <row r="31" spans="1:34" ht="15" customHeight="1" x14ac:dyDescent="0.25">
      <c r="A31" s="5">
        <v>30</v>
      </c>
      <c r="B31" s="9" t="s">
        <v>172</v>
      </c>
      <c r="C31" s="10">
        <v>2014665</v>
      </c>
      <c r="D31" s="10">
        <v>2035680</v>
      </c>
      <c r="E31" s="10">
        <v>2050030</v>
      </c>
      <c r="F31" s="10">
        <v>2066256</v>
      </c>
      <c r="G31" s="10">
        <v>2083905</v>
      </c>
      <c r="H31" s="10">
        <v>2102422</v>
      </c>
      <c r="I31" s="10">
        <v>2122711</v>
      </c>
      <c r="J31" s="10">
        <v>2148315</v>
      </c>
      <c r="K31" s="10">
        <v>2158643</v>
      </c>
      <c r="L31" s="10">
        <v>2171896</v>
      </c>
      <c r="M31" s="10">
        <v>2141578</v>
      </c>
      <c r="N31" s="10">
        <v>2149966</v>
      </c>
      <c r="O31" s="10">
        <v>2159028</v>
      </c>
      <c r="P31" s="10">
        <v>2171207</v>
      </c>
      <c r="Q31" s="10">
        <v>2184047</v>
      </c>
      <c r="R31" s="10">
        <v>2196029</v>
      </c>
      <c r="S31" s="10">
        <v>2209105</v>
      </c>
      <c r="T31" s="10">
        <v>2223008</v>
      </c>
      <c r="U31" s="10">
        <v>2234732</v>
      </c>
      <c r="V31" s="10">
        <v>2248095</v>
      </c>
      <c r="W31" s="10">
        <v>2251978</v>
      </c>
      <c r="X31" s="10">
        <v>2251965</v>
      </c>
      <c r="Y31" s="10">
        <v>2261603</v>
      </c>
      <c r="Z31" s="10">
        <v>2281096</v>
      </c>
      <c r="AA31" s="10">
        <v>2299751</v>
      </c>
      <c r="AB31" s="10">
        <v>2312858</v>
      </c>
      <c r="AC31" s="8">
        <f t="shared" si="0"/>
        <v>0.14801120781866961</v>
      </c>
      <c r="AD31" s="8">
        <f t="shared" si="1"/>
        <v>5.5365125797697257E-3</v>
      </c>
      <c r="AE31" s="8">
        <f t="shared" si="2"/>
        <v>5.1967826586369892E-3</v>
      </c>
      <c r="AF31" s="8">
        <f t="shared" si="3"/>
        <v>5.3492661249512352E-3</v>
      </c>
      <c r="AG31" s="8">
        <f t="shared" si="4"/>
        <v>7.4980155044579444E-3</v>
      </c>
      <c r="AH31" s="8">
        <f t="shared" si="5"/>
        <v>5.6993126647189194E-3</v>
      </c>
    </row>
    <row r="32" spans="1:34" ht="15" customHeight="1" x14ac:dyDescent="0.25">
      <c r="A32" s="5">
        <v>31</v>
      </c>
      <c r="B32" s="6" t="s">
        <v>148</v>
      </c>
      <c r="C32" s="7">
        <v>1842924</v>
      </c>
      <c r="D32" s="7">
        <v>1865245</v>
      </c>
      <c r="E32" s="7">
        <v>1890419</v>
      </c>
      <c r="F32" s="7">
        <v>1912368</v>
      </c>
      <c r="G32" s="7">
        <v>1935840</v>
      </c>
      <c r="H32" s="7">
        <v>1958504</v>
      </c>
      <c r="I32" s="7">
        <v>1984954</v>
      </c>
      <c r="J32" s="7">
        <v>2011857</v>
      </c>
      <c r="K32" s="7">
        <v>2046083</v>
      </c>
      <c r="L32" s="7">
        <v>2067585</v>
      </c>
      <c r="M32" s="7">
        <v>2013938</v>
      </c>
      <c r="N32" s="7">
        <v>2028437</v>
      </c>
      <c r="O32" s="7">
        <v>2043849</v>
      </c>
      <c r="P32" s="7">
        <v>2061465</v>
      </c>
      <c r="Q32" s="7">
        <v>2079143</v>
      </c>
      <c r="R32" s="7">
        <v>2098230</v>
      </c>
      <c r="S32" s="7">
        <v>2121656</v>
      </c>
      <c r="T32" s="7">
        <v>2144373</v>
      </c>
      <c r="U32" s="7">
        <v>2164614</v>
      </c>
      <c r="V32" s="7">
        <v>2180710</v>
      </c>
      <c r="W32" s="7">
        <v>2195241</v>
      </c>
      <c r="X32" s="7">
        <v>2204025</v>
      </c>
      <c r="Y32" s="7">
        <v>2210616</v>
      </c>
      <c r="Z32" s="7">
        <v>2229173</v>
      </c>
      <c r="AA32" s="7">
        <v>2253287</v>
      </c>
      <c r="AB32" s="7">
        <v>2270682</v>
      </c>
      <c r="AC32" s="8">
        <f t="shared" si="0"/>
        <v>0.23210832351198421</v>
      </c>
      <c r="AD32" s="8">
        <f t="shared" si="1"/>
        <v>8.3840221449140717E-3</v>
      </c>
      <c r="AE32" s="8">
        <f t="shared" si="2"/>
        <v>7.9298857796101796E-3</v>
      </c>
      <c r="AF32" s="8">
        <f t="shared" si="3"/>
        <v>6.7805629098256492E-3</v>
      </c>
      <c r="AG32" s="8">
        <f t="shared" si="4"/>
        <v>8.9763873427521901E-3</v>
      </c>
      <c r="AH32" s="8">
        <f t="shared" si="5"/>
        <v>7.719833292430125E-3</v>
      </c>
    </row>
    <row r="33" spans="1:34" ht="15" customHeight="1" x14ac:dyDescent="0.25">
      <c r="A33" s="5">
        <v>32</v>
      </c>
      <c r="B33" s="9" t="s">
        <v>113</v>
      </c>
      <c r="C33" s="10">
        <v>1619514</v>
      </c>
      <c r="D33" s="10">
        <v>1642112</v>
      </c>
      <c r="E33" s="10">
        <v>1659344</v>
      </c>
      <c r="F33" s="10">
        <v>1678827</v>
      </c>
      <c r="G33" s="10">
        <v>1696238</v>
      </c>
      <c r="H33" s="10">
        <v>1714463</v>
      </c>
      <c r="I33" s="10">
        <v>1737170</v>
      </c>
      <c r="J33" s="10">
        <v>1759348</v>
      </c>
      <c r="K33" s="10">
        <v>1779822</v>
      </c>
      <c r="L33" s="10">
        <v>1801848</v>
      </c>
      <c r="M33" s="10">
        <v>1906466</v>
      </c>
      <c r="N33" s="10">
        <v>1926850</v>
      </c>
      <c r="O33" s="10">
        <v>1948133</v>
      </c>
      <c r="P33" s="10">
        <v>1975418</v>
      </c>
      <c r="Q33" s="10">
        <v>2003406</v>
      </c>
      <c r="R33" s="10">
        <v>2029746</v>
      </c>
      <c r="S33" s="10">
        <v>2054988</v>
      </c>
      <c r="T33" s="10">
        <v>2085784</v>
      </c>
      <c r="U33" s="10">
        <v>2107634</v>
      </c>
      <c r="V33" s="10">
        <v>2127695</v>
      </c>
      <c r="W33" s="10">
        <v>82213</v>
      </c>
      <c r="X33" s="10">
        <v>82699</v>
      </c>
      <c r="Y33" s="10">
        <v>83542</v>
      </c>
      <c r="Z33" s="10">
        <v>84071</v>
      </c>
      <c r="AA33" s="10">
        <v>84942</v>
      </c>
      <c r="AB33" s="10">
        <v>85729</v>
      </c>
      <c r="AC33" s="8">
        <f t="shared" si="0"/>
        <v>-0.9470649836926387</v>
      </c>
      <c r="AD33" s="8">
        <f t="shared" si="1"/>
        <v>-0.1109018183408943</v>
      </c>
      <c r="AE33" s="8">
        <f t="shared" si="2"/>
        <v>-0.27126671513143896</v>
      </c>
      <c r="AF33" s="8">
        <f t="shared" si="3"/>
        <v>8.4107165308962006E-3</v>
      </c>
      <c r="AG33" s="8">
        <f t="shared" si="4"/>
        <v>8.6510924996978655E-3</v>
      </c>
      <c r="AH33" s="8">
        <f t="shared" si="5"/>
        <v>9.2651456287819924E-3</v>
      </c>
    </row>
    <row r="34" spans="1:34" ht="15" customHeight="1" x14ac:dyDescent="0.25">
      <c r="A34" s="5">
        <v>33</v>
      </c>
      <c r="B34" s="6" t="s">
        <v>130</v>
      </c>
      <c r="C34" s="7">
        <v>1531156</v>
      </c>
      <c r="D34" s="7">
        <v>1556076</v>
      </c>
      <c r="E34" s="7">
        <v>1578239</v>
      </c>
      <c r="F34" s="7">
        <v>1600165</v>
      </c>
      <c r="G34" s="7">
        <v>1622935</v>
      </c>
      <c r="H34" s="7">
        <v>1645027</v>
      </c>
      <c r="I34" s="7">
        <v>1671898</v>
      </c>
      <c r="J34" s="7">
        <v>1697656</v>
      </c>
      <c r="K34" s="7">
        <v>1720796</v>
      </c>
      <c r="L34" s="7">
        <v>1743658</v>
      </c>
      <c r="M34" s="7">
        <v>1893246</v>
      </c>
      <c r="N34" s="7">
        <v>1913815</v>
      </c>
      <c r="O34" s="7">
        <v>1935274</v>
      </c>
      <c r="P34" s="7">
        <v>1961701</v>
      </c>
      <c r="Q34" s="7">
        <v>1981563</v>
      </c>
      <c r="R34" s="7">
        <v>1999191</v>
      </c>
      <c r="S34" s="7">
        <v>2022451</v>
      </c>
      <c r="T34" s="7">
        <v>2045925</v>
      </c>
      <c r="U34" s="7">
        <v>2072764</v>
      </c>
      <c r="V34" s="7">
        <v>2094960</v>
      </c>
      <c r="W34" s="7">
        <v>2092783</v>
      </c>
      <c r="X34" s="7">
        <v>2106709</v>
      </c>
      <c r="Y34" s="7">
        <v>2126489</v>
      </c>
      <c r="Z34" s="7">
        <v>2152012</v>
      </c>
      <c r="AA34" s="7">
        <v>2183424</v>
      </c>
      <c r="AB34" s="7">
        <v>2205695</v>
      </c>
      <c r="AC34" s="8">
        <f t="shared" ref="AC34:AC65" si="6">IF(C34="","",IF(C34=0,"",(AB34-C34)/C34))</f>
        <v>0.44054230920951232</v>
      </c>
      <c r="AD34" s="8">
        <f t="shared" ref="AD34:AD65" si="7">IF(C34="","",IF(C34=0,"",(AB34/C34)^(1/25)-1))</f>
        <v>1.4707897998345043E-2</v>
      </c>
      <c r="AE34" s="8">
        <f t="shared" ref="AE34:AE65" si="8">IF(R34="","",IF(R34=0,"",(AB34/R34)^(1/10)-1))</f>
        <v>9.8784785279688592E-3</v>
      </c>
      <c r="AF34" s="8">
        <f t="shared" ref="AF34:AF65" si="9">IF(W34="","",IF(W34=0,"",(AB34/W34)^(1/5)-1))</f>
        <v>1.0564998160322192E-2</v>
      </c>
      <c r="AG34" s="8">
        <f t="shared" ref="AG34:AG65" si="10">IF(Y34="","",IF(Y34=0,"",(AB34/Y34)^(1/3)-1))</f>
        <v>1.2264732161018088E-2</v>
      </c>
      <c r="AH34" s="8">
        <f t="shared" ref="AH34:AH65" si="11">IF(AA34="","",IF(AA34=0,"",(AB34-AA34)/AA34))</f>
        <v>1.0200034441317857E-2</v>
      </c>
    </row>
    <row r="35" spans="1:34" ht="15" customHeight="1" x14ac:dyDescent="0.25">
      <c r="A35" s="5">
        <v>34</v>
      </c>
      <c r="B35" s="9" t="s">
        <v>127</v>
      </c>
      <c r="C35" s="10">
        <v>2147948</v>
      </c>
      <c r="D35" s="10">
        <v>2144528</v>
      </c>
      <c r="E35" s="10">
        <v>2140552</v>
      </c>
      <c r="F35" s="10">
        <v>2136026</v>
      </c>
      <c r="G35" s="10">
        <v>2128958</v>
      </c>
      <c r="H35" s="10">
        <v>2118249</v>
      </c>
      <c r="I35" s="10">
        <v>2106336</v>
      </c>
      <c r="J35" s="10">
        <v>2099185</v>
      </c>
      <c r="K35" s="10">
        <v>2094051</v>
      </c>
      <c r="L35" s="10">
        <v>2091286</v>
      </c>
      <c r="M35" s="10">
        <v>2076521</v>
      </c>
      <c r="N35" s="10">
        <v>2074352</v>
      </c>
      <c r="O35" s="10">
        <v>2074460</v>
      </c>
      <c r="P35" s="10">
        <v>2081096</v>
      </c>
      <c r="Q35" s="10">
        <v>2085620</v>
      </c>
      <c r="R35" s="10">
        <v>2086587</v>
      </c>
      <c r="S35" s="10">
        <v>2087581</v>
      </c>
      <c r="T35" s="10">
        <v>2088066</v>
      </c>
      <c r="U35" s="10">
        <v>2088449</v>
      </c>
      <c r="V35" s="10">
        <v>2087829</v>
      </c>
      <c r="W35" s="10">
        <v>126390</v>
      </c>
      <c r="X35" s="10">
        <v>127487</v>
      </c>
      <c r="Y35" s="10">
        <v>128566</v>
      </c>
      <c r="Z35" s="10">
        <v>130260</v>
      </c>
      <c r="AA35" s="10">
        <v>132522</v>
      </c>
      <c r="AB35" s="10">
        <v>134057</v>
      </c>
      <c r="AC35" s="8">
        <f t="shared" si="6"/>
        <v>-0.93758834012741465</v>
      </c>
      <c r="AD35" s="8">
        <f t="shared" si="7"/>
        <v>-0.10502556607767233</v>
      </c>
      <c r="AE35" s="8">
        <f t="shared" si="8"/>
        <v>-0.24004950905291922</v>
      </c>
      <c r="AF35" s="8">
        <f t="shared" si="9"/>
        <v>1.184818379220709E-2</v>
      </c>
      <c r="AG35" s="8">
        <f t="shared" si="10"/>
        <v>1.4038524612159708E-2</v>
      </c>
      <c r="AH35" s="8">
        <f t="shared" si="11"/>
        <v>1.158298244819728E-2</v>
      </c>
    </row>
    <row r="36" spans="1:34" ht="15" customHeight="1" x14ac:dyDescent="0.25">
      <c r="A36" s="5">
        <v>35</v>
      </c>
      <c r="B36" s="6" t="s">
        <v>52</v>
      </c>
      <c r="C36" s="7">
        <v>1317580</v>
      </c>
      <c r="D36" s="7">
        <v>1343263</v>
      </c>
      <c r="E36" s="7">
        <v>1363834</v>
      </c>
      <c r="F36" s="7">
        <v>1386743</v>
      </c>
      <c r="G36" s="7">
        <v>1416452</v>
      </c>
      <c r="H36" s="7">
        <v>1450538</v>
      </c>
      <c r="I36" s="7">
        <v>1489156</v>
      </c>
      <c r="J36" s="7">
        <v>1524920</v>
      </c>
      <c r="K36" s="7">
        <v>1556368</v>
      </c>
      <c r="L36" s="7">
        <v>1582264</v>
      </c>
      <c r="M36" s="7">
        <v>1651748</v>
      </c>
      <c r="N36" s="7">
        <v>1679136</v>
      </c>
      <c r="O36" s="7">
        <v>1711938</v>
      </c>
      <c r="P36" s="7">
        <v>1747032</v>
      </c>
      <c r="Q36" s="7">
        <v>1784058</v>
      </c>
      <c r="R36" s="7">
        <v>1824091</v>
      </c>
      <c r="S36" s="7">
        <v>1864558</v>
      </c>
      <c r="T36" s="7">
        <v>1901452</v>
      </c>
      <c r="U36" s="7">
        <v>1935244</v>
      </c>
      <c r="V36" s="7">
        <v>1965353</v>
      </c>
      <c r="W36" s="7">
        <v>2021837</v>
      </c>
      <c r="X36" s="7">
        <v>2034309</v>
      </c>
      <c r="Y36" s="7">
        <v>2078824</v>
      </c>
      <c r="Z36" s="7">
        <v>2116786</v>
      </c>
      <c r="AA36" s="7">
        <v>2162758</v>
      </c>
      <c r="AB36" s="7">
        <v>2197416</v>
      </c>
      <c r="AC36" s="8">
        <f t="shared" si="6"/>
        <v>0.66776666312481969</v>
      </c>
      <c r="AD36" s="8">
        <f t="shared" si="7"/>
        <v>2.0670144686262493E-2</v>
      </c>
      <c r="AE36" s="8">
        <f t="shared" si="8"/>
        <v>1.8794468195950431E-2</v>
      </c>
      <c r="AF36" s="8">
        <f t="shared" si="9"/>
        <v>1.679459389831961E-2</v>
      </c>
      <c r="AG36" s="8">
        <f t="shared" si="10"/>
        <v>1.8665317774434254E-2</v>
      </c>
      <c r="AH36" s="8">
        <f t="shared" si="11"/>
        <v>1.6024908935720041E-2</v>
      </c>
    </row>
    <row r="37" spans="1:34" ht="15" customHeight="1" x14ac:dyDescent="0.25">
      <c r="A37" s="5">
        <v>36</v>
      </c>
      <c r="B37" s="6" t="s">
        <v>277</v>
      </c>
      <c r="C37" s="7">
        <v>1739669</v>
      </c>
      <c r="D37" s="7">
        <v>1745147</v>
      </c>
      <c r="E37" s="7">
        <v>1728245</v>
      </c>
      <c r="F37" s="7">
        <v>1723138</v>
      </c>
      <c r="G37" s="7">
        <v>1724074</v>
      </c>
      <c r="H37" s="7">
        <v>1737313</v>
      </c>
      <c r="I37" s="7">
        <v>1754557</v>
      </c>
      <c r="J37" s="7">
        <v>1778432</v>
      </c>
      <c r="K37" s="7">
        <v>1810646</v>
      </c>
      <c r="L37" s="7">
        <v>1839700</v>
      </c>
      <c r="M37" s="7">
        <v>1842130</v>
      </c>
      <c r="N37" s="7">
        <v>1870913</v>
      </c>
      <c r="O37" s="7">
        <v>1899589</v>
      </c>
      <c r="P37" s="7">
        <v>1930993</v>
      </c>
      <c r="Q37" s="7">
        <v>1959145</v>
      </c>
      <c r="R37" s="7">
        <v>1986324</v>
      </c>
      <c r="S37" s="7">
        <v>2002076</v>
      </c>
      <c r="T37" s="7">
        <v>2009448</v>
      </c>
      <c r="U37" s="7">
        <v>2012751</v>
      </c>
      <c r="V37" s="7">
        <v>2006909</v>
      </c>
      <c r="W37" s="7">
        <v>1995874</v>
      </c>
      <c r="X37" s="7">
        <v>1949222</v>
      </c>
      <c r="Y37" s="7">
        <v>1947825</v>
      </c>
      <c r="Z37" s="7">
        <v>1958644</v>
      </c>
      <c r="AA37" s="7">
        <v>1976995</v>
      </c>
      <c r="AB37" s="7">
        <v>1984473</v>
      </c>
      <c r="AC37" s="8">
        <f t="shared" si="6"/>
        <v>0.14071872292947682</v>
      </c>
      <c r="AD37" s="8">
        <f t="shared" si="7"/>
        <v>5.2802324468348427E-3</v>
      </c>
      <c r="AE37" s="8">
        <f t="shared" si="8"/>
        <v>-9.3226314604955007E-5</v>
      </c>
      <c r="AF37" s="8">
        <f t="shared" si="9"/>
        <v>-1.1450762868379094E-3</v>
      </c>
      <c r="AG37" s="8">
        <f t="shared" si="10"/>
        <v>6.2326835922206225E-3</v>
      </c>
      <c r="AH37" s="8">
        <f t="shared" si="11"/>
        <v>3.7825083017407734E-3</v>
      </c>
    </row>
    <row r="38" spans="1:34" ht="15" customHeight="1" x14ac:dyDescent="0.25">
      <c r="A38" s="5">
        <v>37</v>
      </c>
      <c r="B38" s="9" t="s">
        <v>254</v>
      </c>
      <c r="C38" s="10">
        <v>1580387</v>
      </c>
      <c r="D38" s="10">
        <v>1589404</v>
      </c>
      <c r="E38" s="10">
        <v>1610000</v>
      </c>
      <c r="F38" s="10">
        <v>1631596</v>
      </c>
      <c r="G38" s="10">
        <v>1651753</v>
      </c>
      <c r="H38" s="10">
        <v>1659317</v>
      </c>
      <c r="I38" s="10">
        <v>1672386</v>
      </c>
      <c r="J38" s="10">
        <v>1671637</v>
      </c>
      <c r="K38" s="10">
        <v>1670225</v>
      </c>
      <c r="L38" s="10">
        <v>1674498</v>
      </c>
      <c r="M38" s="10">
        <v>1717618</v>
      </c>
      <c r="N38" s="10">
        <v>1726124</v>
      </c>
      <c r="O38" s="10">
        <v>1739395</v>
      </c>
      <c r="P38" s="10">
        <v>1748965</v>
      </c>
      <c r="Q38" s="10">
        <v>1760849</v>
      </c>
      <c r="R38" s="10">
        <v>1768553</v>
      </c>
      <c r="S38" s="10">
        <v>1773787</v>
      </c>
      <c r="T38" s="10">
        <v>1778279</v>
      </c>
      <c r="U38" s="10">
        <v>1783925</v>
      </c>
      <c r="V38" s="10">
        <v>1792612</v>
      </c>
      <c r="W38" s="10">
        <v>1781673</v>
      </c>
      <c r="X38" s="10">
        <v>1786134</v>
      </c>
      <c r="Y38" s="10">
        <v>1785777</v>
      </c>
      <c r="Z38" s="10">
        <v>1789325</v>
      </c>
      <c r="AA38" s="10">
        <v>1793439</v>
      </c>
      <c r="AB38" s="10">
        <v>1797213</v>
      </c>
      <c r="AC38" s="8">
        <f t="shared" si="6"/>
        <v>0.13719804073306097</v>
      </c>
      <c r="AD38" s="8">
        <f t="shared" si="7"/>
        <v>5.1559414703692408E-3</v>
      </c>
      <c r="AE38" s="8">
        <f t="shared" si="8"/>
        <v>1.6088361452109012E-3</v>
      </c>
      <c r="AF38" s="8">
        <f t="shared" si="9"/>
        <v>1.7383734493920944E-3</v>
      </c>
      <c r="AG38" s="8">
        <f t="shared" si="10"/>
        <v>2.1301044645636313E-3</v>
      </c>
      <c r="AH38" s="8">
        <f t="shared" si="11"/>
        <v>2.1043369749403243E-3</v>
      </c>
    </row>
    <row r="39" spans="1:34" ht="15" customHeight="1" x14ac:dyDescent="0.25">
      <c r="A39" s="5">
        <v>38</v>
      </c>
      <c r="B39" s="6" t="s">
        <v>38</v>
      </c>
      <c r="C39" s="7">
        <v>1126224</v>
      </c>
      <c r="D39" s="7">
        <v>1148044</v>
      </c>
      <c r="E39" s="7">
        <v>1172801</v>
      </c>
      <c r="F39" s="7">
        <v>1194706</v>
      </c>
      <c r="G39" s="7">
        <v>1222731</v>
      </c>
      <c r="H39" s="7">
        <v>1248524</v>
      </c>
      <c r="I39" s="7">
        <v>1279132</v>
      </c>
      <c r="J39" s="7">
        <v>1301097</v>
      </c>
      <c r="K39" s="7">
        <v>1316528</v>
      </c>
      <c r="L39" s="7">
        <v>1328144</v>
      </c>
      <c r="M39" s="7">
        <v>1349555</v>
      </c>
      <c r="N39" s="7">
        <v>1365146</v>
      </c>
      <c r="O39" s="7">
        <v>1383332</v>
      </c>
      <c r="P39" s="7">
        <v>1401685</v>
      </c>
      <c r="Q39" s="7">
        <v>1427239</v>
      </c>
      <c r="R39" s="7">
        <v>1457992</v>
      </c>
      <c r="S39" s="7">
        <v>1492438</v>
      </c>
      <c r="T39" s="7">
        <v>1523984</v>
      </c>
      <c r="U39" s="7">
        <v>1554129</v>
      </c>
      <c r="V39" s="7">
        <v>1583609</v>
      </c>
      <c r="W39" s="7">
        <v>204984</v>
      </c>
      <c r="X39" s="7">
        <v>203512</v>
      </c>
      <c r="Y39" s="7">
        <v>206682</v>
      </c>
      <c r="Z39" s="7">
        <v>210955</v>
      </c>
      <c r="AA39" s="7">
        <v>214672</v>
      </c>
      <c r="AB39" s="7">
        <v>217175</v>
      </c>
      <c r="AC39" s="8">
        <f t="shared" si="6"/>
        <v>-0.80716535964426261</v>
      </c>
      <c r="AD39" s="8">
        <f t="shared" si="7"/>
        <v>-6.371643068930255E-2</v>
      </c>
      <c r="AE39" s="8">
        <f t="shared" si="8"/>
        <v>-0.1733808372386153</v>
      </c>
      <c r="AF39" s="8">
        <f t="shared" si="9"/>
        <v>1.1621319444919287E-2</v>
      </c>
      <c r="AG39" s="8">
        <f t="shared" si="10"/>
        <v>1.6644366031440372E-2</v>
      </c>
      <c r="AH39" s="8">
        <f t="shared" si="11"/>
        <v>1.1659648207497951E-2</v>
      </c>
    </row>
    <row r="40" spans="1:34" ht="15" customHeight="1" x14ac:dyDescent="0.25">
      <c r="A40" s="5">
        <v>39</v>
      </c>
      <c r="B40" s="9" t="s">
        <v>197</v>
      </c>
      <c r="C40" s="10">
        <v>1586744</v>
      </c>
      <c r="D40" s="10">
        <v>1596350</v>
      </c>
      <c r="E40" s="10">
        <v>1608751</v>
      </c>
      <c r="F40" s="10">
        <v>1617323</v>
      </c>
      <c r="G40" s="10">
        <v>1616874</v>
      </c>
      <c r="H40" s="10">
        <v>1609677</v>
      </c>
      <c r="I40" s="10">
        <v>1603830</v>
      </c>
      <c r="J40" s="10">
        <v>1599496</v>
      </c>
      <c r="K40" s="10">
        <v>1599312</v>
      </c>
      <c r="L40" s="10">
        <v>1600642</v>
      </c>
      <c r="M40" s="10">
        <v>1604464</v>
      </c>
      <c r="N40" s="10">
        <v>1609671</v>
      </c>
      <c r="O40" s="10">
        <v>1617789</v>
      </c>
      <c r="P40" s="10">
        <v>1624938</v>
      </c>
      <c r="Q40" s="10">
        <v>1633798</v>
      </c>
      <c r="R40" s="10">
        <v>1641256</v>
      </c>
      <c r="S40" s="10">
        <v>1648701</v>
      </c>
      <c r="T40" s="10">
        <v>1655667</v>
      </c>
      <c r="U40" s="10">
        <v>1666974</v>
      </c>
      <c r="V40" s="10">
        <v>1671302</v>
      </c>
      <c r="W40" s="10">
        <v>1673210</v>
      </c>
      <c r="X40" s="10">
        <v>1677080</v>
      </c>
      <c r="Y40" s="10">
        <v>1679873</v>
      </c>
      <c r="Z40" s="10">
        <v>1687365</v>
      </c>
      <c r="AA40" s="10">
        <v>1701280</v>
      </c>
      <c r="AB40" s="10">
        <v>1708161</v>
      </c>
      <c r="AC40" s="8">
        <f t="shared" si="6"/>
        <v>7.6519589801505472E-2</v>
      </c>
      <c r="AD40" s="8">
        <f t="shared" si="7"/>
        <v>2.9536829643914686E-3</v>
      </c>
      <c r="AE40" s="8">
        <f t="shared" si="8"/>
        <v>4.00354795605673E-3</v>
      </c>
      <c r="AF40" s="8">
        <f t="shared" si="9"/>
        <v>4.1432428114867026E-3</v>
      </c>
      <c r="AG40" s="8">
        <f t="shared" si="10"/>
        <v>5.5819070783134084E-3</v>
      </c>
      <c r="AH40" s="8">
        <f t="shared" si="11"/>
        <v>4.0446017116524029E-3</v>
      </c>
    </row>
    <row r="41" spans="1:34" ht="15" customHeight="1" x14ac:dyDescent="0.25">
      <c r="A41" s="5">
        <v>40</v>
      </c>
      <c r="B41" s="6" t="s">
        <v>258</v>
      </c>
      <c r="C41" s="7">
        <v>1502305</v>
      </c>
      <c r="D41" s="7">
        <v>1511299</v>
      </c>
      <c r="E41" s="7">
        <v>1521102</v>
      </c>
      <c r="F41" s="7">
        <v>1528417</v>
      </c>
      <c r="G41" s="7">
        <v>1533932</v>
      </c>
      <c r="H41" s="7">
        <v>1536320</v>
      </c>
      <c r="I41" s="7">
        <v>1540301</v>
      </c>
      <c r="J41" s="7">
        <v>1544818</v>
      </c>
      <c r="K41" s="7">
        <v>1550451</v>
      </c>
      <c r="L41" s="7">
        <v>1559667</v>
      </c>
      <c r="M41" s="7">
        <v>1556615</v>
      </c>
      <c r="N41" s="7">
        <v>1560960</v>
      </c>
      <c r="O41" s="7">
        <v>1566609</v>
      </c>
      <c r="P41" s="7">
        <v>1570796</v>
      </c>
      <c r="Q41" s="7">
        <v>1573813</v>
      </c>
      <c r="R41" s="7">
        <v>1574944</v>
      </c>
      <c r="S41" s="7">
        <v>1574201</v>
      </c>
      <c r="T41" s="7">
        <v>1572750</v>
      </c>
      <c r="U41" s="7">
        <v>1572468</v>
      </c>
      <c r="V41" s="7">
        <v>1574020</v>
      </c>
      <c r="W41" s="7">
        <v>1574549</v>
      </c>
      <c r="X41" s="7">
        <v>1563919</v>
      </c>
      <c r="Y41" s="7">
        <v>1563459</v>
      </c>
      <c r="Z41" s="7">
        <v>1567195</v>
      </c>
      <c r="AA41" s="7">
        <v>1572498</v>
      </c>
      <c r="AB41" s="7">
        <v>1575010</v>
      </c>
      <c r="AC41" s="8">
        <f t="shared" si="6"/>
        <v>4.8395632045423534E-2</v>
      </c>
      <c r="AD41" s="8">
        <f t="shared" si="7"/>
        <v>1.8922290563276878E-3</v>
      </c>
      <c r="AE41" s="8">
        <f t="shared" si="8"/>
        <v>4.1905461665159294E-6</v>
      </c>
      <c r="AF41" s="8">
        <f t="shared" si="9"/>
        <v>5.8549593621393115E-5</v>
      </c>
      <c r="AG41" s="8">
        <f t="shared" si="10"/>
        <v>2.4566616966319454E-3</v>
      </c>
      <c r="AH41" s="8">
        <f t="shared" si="11"/>
        <v>1.5974583115527016E-3</v>
      </c>
    </row>
    <row r="42" spans="1:34" ht="15" customHeight="1" x14ac:dyDescent="0.25">
      <c r="A42" s="5">
        <v>41</v>
      </c>
      <c r="B42" s="9" t="s">
        <v>33</v>
      </c>
      <c r="C42" s="10">
        <v>804436</v>
      </c>
      <c r="D42" s="10">
        <v>835602</v>
      </c>
      <c r="E42" s="10">
        <v>863488</v>
      </c>
      <c r="F42" s="10">
        <v>889313</v>
      </c>
      <c r="G42" s="10">
        <v>916790</v>
      </c>
      <c r="H42" s="10">
        <v>953157</v>
      </c>
      <c r="I42" s="10">
        <v>998979</v>
      </c>
      <c r="J42" s="10">
        <v>1045871</v>
      </c>
      <c r="K42" s="10">
        <v>1090408</v>
      </c>
      <c r="L42" s="10">
        <v>1125827</v>
      </c>
      <c r="M42" s="10">
        <v>1137383</v>
      </c>
      <c r="N42" s="10">
        <v>1162294</v>
      </c>
      <c r="O42" s="10">
        <v>1188036</v>
      </c>
      <c r="P42" s="10">
        <v>1213792</v>
      </c>
      <c r="Q42" s="10">
        <v>1241605</v>
      </c>
      <c r="R42" s="10">
        <v>1271616</v>
      </c>
      <c r="S42" s="10">
        <v>1304489</v>
      </c>
      <c r="T42" s="10">
        <v>1335106</v>
      </c>
      <c r="U42" s="10">
        <v>1362797</v>
      </c>
      <c r="V42" s="10">
        <v>1392262</v>
      </c>
      <c r="W42" s="10">
        <v>1417382</v>
      </c>
      <c r="X42" s="10">
        <v>1451713</v>
      </c>
      <c r="Y42" s="10">
        <v>1481995</v>
      </c>
      <c r="Z42" s="10">
        <v>1519679</v>
      </c>
      <c r="AA42" s="10">
        <v>1558927</v>
      </c>
      <c r="AB42" s="10">
        <v>1595720</v>
      </c>
      <c r="AC42" s="8">
        <f t="shared" si="6"/>
        <v>0.98365065710634536</v>
      </c>
      <c r="AD42" s="8">
        <f t="shared" si="7"/>
        <v>2.7776320742177063E-2</v>
      </c>
      <c r="AE42" s="8">
        <f t="shared" si="8"/>
        <v>2.296334071495143E-2</v>
      </c>
      <c r="AF42" s="8">
        <f t="shared" si="9"/>
        <v>2.3985849226451084E-2</v>
      </c>
      <c r="AG42" s="8">
        <f t="shared" si="10"/>
        <v>2.4951503005771425E-2</v>
      </c>
      <c r="AH42" s="8">
        <f t="shared" si="11"/>
        <v>2.3601489999210995E-2</v>
      </c>
    </row>
    <row r="43" spans="1:34" ht="15" customHeight="1" x14ac:dyDescent="0.25">
      <c r="A43" s="5">
        <v>42</v>
      </c>
      <c r="B43" s="6" t="s">
        <v>87</v>
      </c>
      <c r="C43" s="7">
        <v>1097874</v>
      </c>
      <c r="D43" s="7">
        <v>1107695</v>
      </c>
      <c r="E43" s="7">
        <v>1120187</v>
      </c>
      <c r="F43" s="7">
        <v>1131487</v>
      </c>
      <c r="G43" s="7">
        <v>1140779</v>
      </c>
      <c r="H43" s="7">
        <v>1155093</v>
      </c>
      <c r="I43" s="7">
        <v>1174737</v>
      </c>
      <c r="J43" s="7">
        <v>1191244</v>
      </c>
      <c r="K43" s="7">
        <v>1207519</v>
      </c>
      <c r="L43" s="7">
        <v>1227278</v>
      </c>
      <c r="M43" s="7">
        <v>1257887</v>
      </c>
      <c r="N43" s="7">
        <v>1277602</v>
      </c>
      <c r="O43" s="7">
        <v>1298801</v>
      </c>
      <c r="P43" s="7">
        <v>1321517</v>
      </c>
      <c r="Q43" s="7">
        <v>1337977</v>
      </c>
      <c r="R43" s="7">
        <v>1359300</v>
      </c>
      <c r="S43" s="7">
        <v>1375610</v>
      </c>
      <c r="T43" s="7">
        <v>1384348</v>
      </c>
      <c r="U43" s="7">
        <v>1397239</v>
      </c>
      <c r="V43" s="7">
        <v>1413117</v>
      </c>
      <c r="W43" s="7">
        <v>1430019</v>
      </c>
      <c r="X43" s="7">
        <v>1444349</v>
      </c>
      <c r="Y43" s="7">
        <v>1462720</v>
      </c>
      <c r="Z43" s="7">
        <v>1481123</v>
      </c>
      <c r="AA43" s="7">
        <v>1499068</v>
      </c>
      <c r="AB43" s="7">
        <v>1512813</v>
      </c>
      <c r="AC43" s="8">
        <f t="shared" si="6"/>
        <v>0.37794774263713321</v>
      </c>
      <c r="AD43" s="8">
        <f t="shared" si="7"/>
        <v>1.2906387630589711E-2</v>
      </c>
      <c r="AE43" s="8">
        <f t="shared" si="8"/>
        <v>1.0757547795270828E-2</v>
      </c>
      <c r="AF43" s="8">
        <f t="shared" si="9"/>
        <v>1.1320214296043796E-2</v>
      </c>
      <c r="AG43" s="8">
        <f t="shared" si="10"/>
        <v>1.1287601444573747E-2</v>
      </c>
      <c r="AH43" s="8">
        <f t="shared" si="11"/>
        <v>9.169030357528812E-3</v>
      </c>
    </row>
    <row r="44" spans="1:34" ht="15" customHeight="1" x14ac:dyDescent="0.25">
      <c r="A44" s="5">
        <v>43</v>
      </c>
      <c r="B44" s="9" t="s">
        <v>61</v>
      </c>
      <c r="C44" s="10">
        <v>1165132</v>
      </c>
      <c r="D44" s="10">
        <v>1172461</v>
      </c>
      <c r="E44" s="10">
        <v>1180018</v>
      </c>
      <c r="F44" s="10">
        <v>1190011</v>
      </c>
      <c r="G44" s="10">
        <v>1200010</v>
      </c>
      <c r="H44" s="10">
        <v>1209493</v>
      </c>
      <c r="I44" s="10">
        <v>1222544</v>
      </c>
      <c r="J44" s="10">
        <v>1237027</v>
      </c>
      <c r="K44" s="10">
        <v>1249739</v>
      </c>
      <c r="L44" s="10">
        <v>1258577</v>
      </c>
      <c r="M44" s="10">
        <v>1205095</v>
      </c>
      <c r="N44" s="10">
        <v>1214073</v>
      </c>
      <c r="O44" s="10">
        <v>1224163</v>
      </c>
      <c r="P44" s="10">
        <v>1237909</v>
      </c>
      <c r="Q44" s="10">
        <v>1246843</v>
      </c>
      <c r="R44" s="10">
        <v>1255485</v>
      </c>
      <c r="S44" s="10">
        <v>1263416</v>
      </c>
      <c r="T44" s="10">
        <v>1272315</v>
      </c>
      <c r="U44" s="10">
        <v>1276434</v>
      </c>
      <c r="V44" s="10">
        <v>1281475</v>
      </c>
      <c r="W44" s="10">
        <v>1362981</v>
      </c>
      <c r="X44" s="10">
        <v>1361919</v>
      </c>
      <c r="Y44" s="10">
        <v>1367581</v>
      </c>
      <c r="Z44" s="10">
        <v>1378949</v>
      </c>
      <c r="AA44" s="10">
        <v>1395134</v>
      </c>
      <c r="AB44" s="10">
        <v>1402509</v>
      </c>
      <c r="AC44" s="8">
        <f t="shared" si="6"/>
        <v>0.20373399752131088</v>
      </c>
      <c r="AD44" s="8">
        <f t="shared" si="7"/>
        <v>7.4447106916448735E-3</v>
      </c>
      <c r="AE44" s="8">
        <f t="shared" si="8"/>
        <v>1.113562696278958E-2</v>
      </c>
      <c r="AF44" s="8">
        <f t="shared" si="9"/>
        <v>5.7340898626518921E-3</v>
      </c>
      <c r="AG44" s="8">
        <f t="shared" si="10"/>
        <v>8.4418631751776996E-3</v>
      </c>
      <c r="AH44" s="8">
        <f t="shared" si="11"/>
        <v>5.2862305699667555E-3</v>
      </c>
    </row>
    <row r="45" spans="1:34" ht="15" customHeight="1" x14ac:dyDescent="0.25">
      <c r="A45" s="5">
        <v>44</v>
      </c>
      <c r="B45" s="6" t="s">
        <v>103</v>
      </c>
      <c r="C45" s="7">
        <v>1100196</v>
      </c>
      <c r="D45" s="7">
        <v>1111363</v>
      </c>
      <c r="E45" s="7">
        <v>1125329</v>
      </c>
      <c r="F45" s="7">
        <v>1139312</v>
      </c>
      <c r="G45" s="7">
        <v>1155330</v>
      </c>
      <c r="H45" s="7">
        <v>1174017</v>
      </c>
      <c r="I45" s="7">
        <v>1195634</v>
      </c>
      <c r="J45" s="7">
        <v>1212476</v>
      </c>
      <c r="K45" s="7">
        <v>1227115</v>
      </c>
      <c r="L45" s="7">
        <v>1238187</v>
      </c>
      <c r="M45" s="7">
        <v>1188735</v>
      </c>
      <c r="N45" s="7">
        <v>1198898</v>
      </c>
      <c r="O45" s="7">
        <v>1214218</v>
      </c>
      <c r="P45" s="7">
        <v>1227139</v>
      </c>
      <c r="Q45" s="7">
        <v>1240945</v>
      </c>
      <c r="R45" s="7">
        <v>1254013</v>
      </c>
      <c r="S45" s="7">
        <v>1267408</v>
      </c>
      <c r="T45" s="7">
        <v>1279887</v>
      </c>
      <c r="U45" s="7">
        <v>1292860</v>
      </c>
      <c r="V45" s="7">
        <v>1305584</v>
      </c>
      <c r="W45" s="7">
        <v>1316683</v>
      </c>
      <c r="X45" s="7">
        <v>1326763</v>
      </c>
      <c r="Y45" s="7">
        <v>1340131</v>
      </c>
      <c r="Z45" s="7">
        <v>1354817</v>
      </c>
      <c r="AA45" s="7">
        <v>1374727</v>
      </c>
      <c r="AB45" s="7">
        <v>1389338</v>
      </c>
      <c r="AC45" s="8">
        <f t="shared" si="6"/>
        <v>0.26280953575544719</v>
      </c>
      <c r="AD45" s="8">
        <f t="shared" si="7"/>
        <v>9.3772546729431472E-3</v>
      </c>
      <c r="AE45" s="8">
        <f t="shared" si="8"/>
        <v>1.0300545683768592E-2</v>
      </c>
      <c r="AF45" s="8">
        <f t="shared" si="9"/>
        <v>1.0800241947477973E-2</v>
      </c>
      <c r="AG45" s="8">
        <f t="shared" si="10"/>
        <v>1.2092531973007636E-2</v>
      </c>
      <c r="AH45" s="8">
        <f t="shared" si="11"/>
        <v>1.0628292017251425E-2</v>
      </c>
    </row>
    <row r="46" spans="1:34" ht="15" customHeight="1" x14ac:dyDescent="0.25">
      <c r="A46" s="5">
        <v>45</v>
      </c>
      <c r="B46" s="9" t="s">
        <v>247</v>
      </c>
      <c r="C46" s="10">
        <v>1208269</v>
      </c>
      <c r="D46" s="10">
        <v>1216654</v>
      </c>
      <c r="E46" s="10">
        <v>1226669</v>
      </c>
      <c r="F46" s="10">
        <v>1238075</v>
      </c>
      <c r="G46" s="10">
        <v>1249048</v>
      </c>
      <c r="H46" s="10">
        <v>1261429</v>
      </c>
      <c r="I46" s="10">
        <v>1280666</v>
      </c>
      <c r="J46" s="10">
        <v>1290610</v>
      </c>
      <c r="K46" s="10">
        <v>1298529</v>
      </c>
      <c r="L46" s="10">
        <v>1304926</v>
      </c>
      <c r="M46" s="10">
        <v>1317257</v>
      </c>
      <c r="N46" s="10">
        <v>1322574</v>
      </c>
      <c r="O46" s="10">
        <v>1329248</v>
      </c>
      <c r="P46" s="10">
        <v>1328990</v>
      </c>
      <c r="Q46" s="10">
        <v>1329351</v>
      </c>
      <c r="R46" s="10">
        <v>1329749</v>
      </c>
      <c r="S46" s="10">
        <v>1330255</v>
      </c>
      <c r="T46" s="10">
        <v>1331669</v>
      </c>
      <c r="U46" s="10">
        <v>1334780</v>
      </c>
      <c r="V46" s="10">
        <v>1336127</v>
      </c>
      <c r="W46" s="10">
        <v>1346138</v>
      </c>
      <c r="X46" s="10">
        <v>1342504</v>
      </c>
      <c r="Y46" s="10">
        <v>1341834</v>
      </c>
      <c r="Z46" s="10">
        <v>1342386</v>
      </c>
      <c r="AA46" s="10">
        <v>1345629</v>
      </c>
      <c r="AB46" s="10">
        <v>1341412</v>
      </c>
      <c r="AC46" s="8">
        <f t="shared" si="6"/>
        <v>0.11019317718157132</v>
      </c>
      <c r="AD46" s="8">
        <f t="shared" si="7"/>
        <v>4.1901154356041026E-3</v>
      </c>
      <c r="AE46" s="8">
        <f t="shared" si="8"/>
        <v>8.7364019166757956E-4</v>
      </c>
      <c r="AF46" s="8">
        <f t="shared" si="9"/>
        <v>-7.0314496746481936E-4</v>
      </c>
      <c r="AG46" s="8">
        <f t="shared" si="10"/>
        <v>-1.0484263743637534E-4</v>
      </c>
      <c r="AH46" s="8">
        <f t="shared" si="11"/>
        <v>-3.1338504149360635E-3</v>
      </c>
    </row>
    <row r="47" spans="1:34" ht="15" customHeight="1" x14ac:dyDescent="0.25">
      <c r="A47" s="5">
        <v>46</v>
      </c>
      <c r="B47" s="6" t="s">
        <v>120</v>
      </c>
      <c r="C47" s="7">
        <v>972653</v>
      </c>
      <c r="D47" s="7">
        <v>988989</v>
      </c>
      <c r="E47" s="7">
        <v>1001874</v>
      </c>
      <c r="F47" s="7">
        <v>1016377</v>
      </c>
      <c r="G47" s="7">
        <v>1030597</v>
      </c>
      <c r="H47" s="7">
        <v>1044845</v>
      </c>
      <c r="I47" s="7">
        <v>1072748</v>
      </c>
      <c r="J47" s="7">
        <v>1092594</v>
      </c>
      <c r="K47" s="7">
        <v>1111600</v>
      </c>
      <c r="L47" s="7">
        <v>1130293</v>
      </c>
      <c r="M47" s="7">
        <v>1091991</v>
      </c>
      <c r="N47" s="7">
        <v>1109361</v>
      </c>
      <c r="O47" s="7">
        <v>1128387</v>
      </c>
      <c r="P47" s="7">
        <v>1146723</v>
      </c>
      <c r="Q47" s="7">
        <v>1160190</v>
      </c>
      <c r="R47" s="7">
        <v>1175713</v>
      </c>
      <c r="S47" s="7">
        <v>1197715</v>
      </c>
      <c r="T47" s="7">
        <v>1219054</v>
      </c>
      <c r="U47" s="7">
        <v>1235156</v>
      </c>
      <c r="V47" s="7">
        <v>1248927</v>
      </c>
      <c r="W47" s="7">
        <v>1260358</v>
      </c>
      <c r="X47" s="7">
        <v>1263430</v>
      </c>
      <c r="Y47" s="7">
        <v>1274775</v>
      </c>
      <c r="Z47" s="7">
        <v>1287775</v>
      </c>
      <c r="AA47" s="7">
        <v>1302282</v>
      </c>
      <c r="AB47" s="7">
        <v>1308377</v>
      </c>
      <c r="AC47" s="8">
        <f t="shared" si="6"/>
        <v>0.34516317741270525</v>
      </c>
      <c r="AD47" s="8">
        <f t="shared" si="7"/>
        <v>1.1931229065836435E-2</v>
      </c>
      <c r="AE47" s="8">
        <f t="shared" si="8"/>
        <v>1.0748622383572659E-2</v>
      </c>
      <c r="AF47" s="8">
        <f t="shared" si="9"/>
        <v>7.5063585582744174E-3</v>
      </c>
      <c r="AG47" s="8">
        <f t="shared" si="10"/>
        <v>8.7102975750223965E-3</v>
      </c>
      <c r="AH47" s="8">
        <f t="shared" si="11"/>
        <v>4.680245906800524E-3</v>
      </c>
    </row>
    <row r="48" spans="1:34" ht="15" customHeight="1" x14ac:dyDescent="0.25">
      <c r="A48" s="5">
        <v>47</v>
      </c>
      <c r="B48" s="9" t="s">
        <v>74</v>
      </c>
      <c r="C48" s="10">
        <v>1053394</v>
      </c>
      <c r="D48" s="10">
        <v>1060335</v>
      </c>
      <c r="E48" s="10">
        <v>1065089</v>
      </c>
      <c r="F48" s="10">
        <v>1073439</v>
      </c>
      <c r="G48" s="10">
        <v>1081705</v>
      </c>
      <c r="H48" s="10">
        <v>1090441</v>
      </c>
      <c r="I48" s="10">
        <v>1103572</v>
      </c>
      <c r="J48" s="10">
        <v>1112838</v>
      </c>
      <c r="K48" s="10">
        <v>1123146</v>
      </c>
      <c r="L48" s="10">
        <v>1131070</v>
      </c>
      <c r="M48" s="10">
        <v>1062304</v>
      </c>
      <c r="N48" s="10">
        <v>1066994</v>
      </c>
      <c r="O48" s="10">
        <v>1072916</v>
      </c>
      <c r="P48" s="10">
        <v>1080603</v>
      </c>
      <c r="Q48" s="10">
        <v>1086172</v>
      </c>
      <c r="R48" s="10">
        <v>1092218</v>
      </c>
      <c r="S48" s="10">
        <v>1097733</v>
      </c>
      <c r="T48" s="10">
        <v>1102869</v>
      </c>
      <c r="U48" s="10">
        <v>1107569</v>
      </c>
      <c r="V48" s="10">
        <v>1112245</v>
      </c>
      <c r="W48" s="10">
        <v>1181801</v>
      </c>
      <c r="X48" s="10">
        <v>1181352</v>
      </c>
      <c r="Y48" s="10">
        <v>1181493</v>
      </c>
      <c r="Z48" s="10">
        <v>1186458</v>
      </c>
      <c r="AA48" s="10">
        <v>1194316</v>
      </c>
      <c r="AB48" s="10">
        <v>1197766</v>
      </c>
      <c r="AC48" s="8">
        <f t="shared" si="6"/>
        <v>0.13705413169241518</v>
      </c>
      <c r="AD48" s="8">
        <f t="shared" si="7"/>
        <v>5.1508531811088609E-3</v>
      </c>
      <c r="AE48" s="8">
        <f t="shared" si="8"/>
        <v>9.2674456894941137E-3</v>
      </c>
      <c r="AF48" s="8">
        <f t="shared" si="9"/>
        <v>2.6873262002677922E-3</v>
      </c>
      <c r="AG48" s="8">
        <f t="shared" si="10"/>
        <v>4.5701655360286253E-3</v>
      </c>
      <c r="AH48" s="8">
        <f t="shared" si="11"/>
        <v>2.8886827271844303E-3</v>
      </c>
    </row>
    <row r="49" spans="1:34" ht="15" customHeight="1" x14ac:dyDescent="0.25">
      <c r="A49" s="5">
        <v>48</v>
      </c>
      <c r="B49" s="6" t="s">
        <v>17</v>
      </c>
      <c r="C49" s="7">
        <v>801444</v>
      </c>
      <c r="D49" s="7">
        <v>812426</v>
      </c>
      <c r="E49" s="7">
        <v>828245</v>
      </c>
      <c r="F49" s="7">
        <v>844194</v>
      </c>
      <c r="G49" s="7">
        <v>857162</v>
      </c>
      <c r="H49" s="7">
        <v>867438</v>
      </c>
      <c r="I49" s="7">
        <v>878024</v>
      </c>
      <c r="J49" s="7">
        <v>889888</v>
      </c>
      <c r="K49" s="7">
        <v>903133</v>
      </c>
      <c r="L49" s="7">
        <v>915267</v>
      </c>
      <c r="M49" s="7">
        <v>932202</v>
      </c>
      <c r="N49" s="7">
        <v>940206</v>
      </c>
      <c r="O49" s="7">
        <v>946501</v>
      </c>
      <c r="P49" s="7">
        <v>953630</v>
      </c>
      <c r="Q49" s="7">
        <v>963323</v>
      </c>
      <c r="R49" s="7">
        <v>972906</v>
      </c>
      <c r="S49" s="7">
        <v>981015</v>
      </c>
      <c r="T49" s="7">
        <v>990274</v>
      </c>
      <c r="U49" s="7">
        <v>997611</v>
      </c>
      <c r="V49" s="7">
        <v>1004925</v>
      </c>
      <c r="W49" s="7">
        <v>1165959</v>
      </c>
      <c r="X49" s="7">
        <v>1171964</v>
      </c>
      <c r="Y49" s="7">
        <v>1178247</v>
      </c>
      <c r="Z49" s="7">
        <v>1188936</v>
      </c>
      <c r="AA49" s="7">
        <v>1199830</v>
      </c>
      <c r="AB49" s="7">
        <v>1203383</v>
      </c>
      <c r="AC49" s="8">
        <f t="shared" si="6"/>
        <v>0.50151850909109064</v>
      </c>
      <c r="AD49" s="8">
        <f t="shared" si="7"/>
        <v>1.6391975506331535E-2</v>
      </c>
      <c r="AE49" s="8">
        <f t="shared" si="8"/>
        <v>2.1488070400019099E-2</v>
      </c>
      <c r="AF49" s="8">
        <f t="shared" si="9"/>
        <v>6.3385707927703372E-3</v>
      </c>
      <c r="AG49" s="8">
        <f t="shared" si="10"/>
        <v>7.0611519935945832E-3</v>
      </c>
      <c r="AH49" s="8">
        <f t="shared" si="11"/>
        <v>2.9612528441529218E-3</v>
      </c>
    </row>
    <row r="50" spans="1:34" ht="15" customHeight="1" x14ac:dyDescent="0.25">
      <c r="A50" s="5">
        <v>49</v>
      </c>
      <c r="B50" s="9" t="s">
        <v>60</v>
      </c>
      <c r="C50" s="10">
        <v>743092</v>
      </c>
      <c r="D50" s="10">
        <v>750083</v>
      </c>
      <c r="E50" s="10">
        <v>755875</v>
      </c>
      <c r="F50" s="10">
        <v>759978</v>
      </c>
      <c r="G50" s="10">
        <v>763372</v>
      </c>
      <c r="H50" s="10">
        <v>767149</v>
      </c>
      <c r="I50" s="10">
        <v>770744</v>
      </c>
      <c r="J50" s="10">
        <v>774732</v>
      </c>
      <c r="K50" s="10">
        <v>776505</v>
      </c>
      <c r="L50" s="10">
        <v>778009</v>
      </c>
      <c r="M50" s="10">
        <v>994442</v>
      </c>
      <c r="N50" s="10">
        <v>1003455</v>
      </c>
      <c r="O50" s="10">
        <v>1015290</v>
      </c>
      <c r="P50" s="10">
        <v>1027860</v>
      </c>
      <c r="Q50" s="10">
        <v>1039360</v>
      </c>
      <c r="R50" s="10">
        <v>1048732</v>
      </c>
      <c r="S50" s="10">
        <v>1059444</v>
      </c>
      <c r="T50" s="10">
        <v>1069049</v>
      </c>
      <c r="U50" s="10">
        <v>1077080</v>
      </c>
      <c r="V50" s="10">
        <v>1083038</v>
      </c>
      <c r="W50" s="10">
        <v>1151530</v>
      </c>
      <c r="X50" s="10">
        <v>1154812</v>
      </c>
      <c r="Y50" s="10">
        <v>1158072</v>
      </c>
      <c r="Z50" s="10">
        <v>1165657</v>
      </c>
      <c r="AA50" s="10">
        <v>1175992</v>
      </c>
      <c r="AB50" s="10">
        <v>1183645</v>
      </c>
      <c r="AC50" s="8">
        <f t="shared" si="6"/>
        <v>0.59286467893612094</v>
      </c>
      <c r="AD50" s="8">
        <f t="shared" si="7"/>
        <v>1.8795821988465411E-2</v>
      </c>
      <c r="AE50" s="8">
        <f t="shared" si="8"/>
        <v>1.2175206169271258E-2</v>
      </c>
      <c r="AF50" s="8">
        <f t="shared" si="9"/>
        <v>5.5165941761097237E-3</v>
      </c>
      <c r="AG50" s="8">
        <f t="shared" si="10"/>
        <v>7.3072711001358481E-3</v>
      </c>
      <c r="AH50" s="8">
        <f t="shared" si="11"/>
        <v>6.5076973312743628E-3</v>
      </c>
    </row>
    <row r="51" spans="1:34" ht="15" customHeight="1" x14ac:dyDescent="0.25">
      <c r="A51" s="5">
        <v>50</v>
      </c>
      <c r="B51" s="6" t="s">
        <v>323</v>
      </c>
      <c r="C51" s="7">
        <v>1150915</v>
      </c>
      <c r="D51" s="7">
        <v>1156981</v>
      </c>
      <c r="E51" s="7">
        <v>1165667</v>
      </c>
      <c r="F51" s="7">
        <v>1173575</v>
      </c>
      <c r="G51" s="7">
        <v>1175284</v>
      </c>
      <c r="H51" s="7">
        <v>1178556</v>
      </c>
      <c r="I51" s="7">
        <v>1182625</v>
      </c>
      <c r="J51" s="7">
        <v>1186341</v>
      </c>
      <c r="K51" s="7">
        <v>1191170</v>
      </c>
      <c r="L51" s="7">
        <v>1195998</v>
      </c>
      <c r="M51" s="7">
        <v>1214342</v>
      </c>
      <c r="N51" s="7">
        <v>1217471</v>
      </c>
      <c r="O51" s="7">
        <v>1217832</v>
      </c>
      <c r="P51" s="7">
        <v>1218457</v>
      </c>
      <c r="Q51" s="7">
        <v>1218686</v>
      </c>
      <c r="R51" s="7">
        <v>1217677</v>
      </c>
      <c r="S51" s="7">
        <v>1215446</v>
      </c>
      <c r="T51" s="7">
        <v>1214920</v>
      </c>
      <c r="U51" s="7">
        <v>1215361</v>
      </c>
      <c r="V51" s="7">
        <v>1214426</v>
      </c>
      <c r="W51" s="7">
        <v>1137300</v>
      </c>
      <c r="X51" s="7">
        <v>1147484</v>
      </c>
      <c r="Y51" s="7">
        <v>1151169</v>
      </c>
      <c r="Z51" s="7">
        <v>1158194</v>
      </c>
      <c r="AA51" s="7">
        <v>1166241</v>
      </c>
      <c r="AB51" s="7">
        <v>1171426</v>
      </c>
      <c r="AC51" s="8">
        <f t="shared" si="6"/>
        <v>1.782147248059153E-2</v>
      </c>
      <c r="AD51" s="8">
        <f t="shared" si="7"/>
        <v>7.0683096354873243E-4</v>
      </c>
      <c r="AE51" s="8">
        <f t="shared" si="8"/>
        <v>-3.8648257815019349E-3</v>
      </c>
      <c r="AF51" s="8">
        <f t="shared" si="9"/>
        <v>5.9304716050938566E-3</v>
      </c>
      <c r="AG51" s="8">
        <f t="shared" si="10"/>
        <v>5.8315584817281163E-3</v>
      </c>
      <c r="AH51" s="8">
        <f t="shared" si="11"/>
        <v>4.4459078355159869E-3</v>
      </c>
    </row>
    <row r="52" spans="1:34" ht="15" customHeight="1" x14ac:dyDescent="0.25">
      <c r="A52" s="5">
        <v>51</v>
      </c>
      <c r="B52" s="9" t="s">
        <v>273</v>
      </c>
      <c r="C52" s="10">
        <v>1169159</v>
      </c>
      <c r="D52" s="10">
        <v>1163528</v>
      </c>
      <c r="E52" s="10">
        <v>1158368</v>
      </c>
      <c r="F52" s="10">
        <v>1154212</v>
      </c>
      <c r="G52" s="10">
        <v>1148714</v>
      </c>
      <c r="H52" s="10">
        <v>1139328</v>
      </c>
      <c r="I52" s="10">
        <v>1130913</v>
      </c>
      <c r="J52" s="10">
        <v>1125965</v>
      </c>
      <c r="K52" s="10">
        <v>1124055</v>
      </c>
      <c r="L52" s="10">
        <v>1123804</v>
      </c>
      <c r="M52" s="10">
        <v>1136629</v>
      </c>
      <c r="N52" s="10">
        <v>1140612</v>
      </c>
      <c r="O52" s="10">
        <v>1143708</v>
      </c>
      <c r="P52" s="10">
        <v>1148118</v>
      </c>
      <c r="Q52" s="10">
        <v>1152233</v>
      </c>
      <c r="R52" s="10">
        <v>1154207</v>
      </c>
      <c r="S52" s="10">
        <v>1155507</v>
      </c>
      <c r="T52" s="10">
        <v>1159239</v>
      </c>
      <c r="U52" s="10">
        <v>1163181</v>
      </c>
      <c r="V52" s="10">
        <v>1165306</v>
      </c>
      <c r="W52" s="10">
        <v>1164609</v>
      </c>
      <c r="X52" s="10">
        <v>1164503</v>
      </c>
      <c r="Y52" s="10">
        <v>1159679</v>
      </c>
      <c r="Z52" s="10">
        <v>1156869</v>
      </c>
      <c r="AA52" s="10">
        <v>1157163</v>
      </c>
      <c r="AB52" s="10">
        <v>1155653</v>
      </c>
      <c r="AC52" s="8">
        <f t="shared" si="6"/>
        <v>-1.1551893283975918E-2</v>
      </c>
      <c r="AD52" s="8">
        <f t="shared" si="7"/>
        <v>-4.6465740325429827E-4</v>
      </c>
      <c r="AE52" s="8">
        <f t="shared" si="8"/>
        <v>1.2521024772271794E-4</v>
      </c>
      <c r="AF52" s="8">
        <f t="shared" si="9"/>
        <v>-1.5427799270887332E-3</v>
      </c>
      <c r="AG52" s="8">
        <f t="shared" si="10"/>
        <v>-1.1585585210256433E-3</v>
      </c>
      <c r="AH52" s="8">
        <f t="shared" si="11"/>
        <v>-1.3049155564082155E-3</v>
      </c>
    </row>
    <row r="53" spans="1:34" ht="15" customHeight="1" x14ac:dyDescent="0.25">
      <c r="A53" s="5">
        <v>52</v>
      </c>
      <c r="B53" s="6" t="s">
        <v>114</v>
      </c>
      <c r="C53" s="7">
        <v>848521</v>
      </c>
      <c r="D53" s="7">
        <v>865694</v>
      </c>
      <c r="E53" s="7">
        <v>886063</v>
      </c>
      <c r="F53" s="7">
        <v>903320</v>
      </c>
      <c r="G53" s="7">
        <v>924205</v>
      </c>
      <c r="H53" s="7">
        <v>948965</v>
      </c>
      <c r="I53" s="7">
        <v>975476</v>
      </c>
      <c r="J53" s="7">
        <v>996593</v>
      </c>
      <c r="K53" s="7">
        <v>1009832</v>
      </c>
      <c r="L53" s="7">
        <v>1020200</v>
      </c>
      <c r="M53" s="7">
        <v>981261</v>
      </c>
      <c r="N53" s="7">
        <v>986556</v>
      </c>
      <c r="O53" s="7">
        <v>989728</v>
      </c>
      <c r="P53" s="7">
        <v>992316</v>
      </c>
      <c r="Q53" s="7">
        <v>997906</v>
      </c>
      <c r="R53" s="7">
        <v>1001320</v>
      </c>
      <c r="S53" s="7">
        <v>1007353</v>
      </c>
      <c r="T53" s="7">
        <v>1015829</v>
      </c>
      <c r="U53" s="7">
        <v>1024904</v>
      </c>
      <c r="V53" s="7">
        <v>1034864</v>
      </c>
      <c r="W53" s="7">
        <v>1045245</v>
      </c>
      <c r="X53" s="7">
        <v>1049271</v>
      </c>
      <c r="Y53" s="7">
        <v>1058224</v>
      </c>
      <c r="Z53" s="7">
        <v>1065239</v>
      </c>
      <c r="AA53" s="7">
        <v>1073456</v>
      </c>
      <c r="AB53" s="7">
        <v>1074685</v>
      </c>
      <c r="AC53" s="8">
        <f t="shared" si="6"/>
        <v>0.26653907210310646</v>
      </c>
      <c r="AD53" s="8">
        <f t="shared" si="7"/>
        <v>9.4963283005746746E-3</v>
      </c>
      <c r="AE53" s="8">
        <f t="shared" si="8"/>
        <v>7.0959040418485664E-3</v>
      </c>
      <c r="AF53" s="8">
        <f t="shared" si="9"/>
        <v>5.5707165933649438E-3</v>
      </c>
      <c r="AG53" s="8">
        <f t="shared" si="10"/>
        <v>5.1584472541998938E-3</v>
      </c>
      <c r="AH53" s="8">
        <f t="shared" si="11"/>
        <v>1.1449002101623169E-3</v>
      </c>
    </row>
    <row r="54" spans="1:34" ht="15" customHeight="1" x14ac:dyDescent="0.25">
      <c r="A54" s="5">
        <v>53</v>
      </c>
      <c r="B54" s="9" t="s">
        <v>101</v>
      </c>
      <c r="C54" s="10">
        <v>861369</v>
      </c>
      <c r="D54" s="10">
        <v>867707</v>
      </c>
      <c r="E54" s="10">
        <v>874815</v>
      </c>
      <c r="F54" s="10">
        <v>876919</v>
      </c>
      <c r="G54" s="10">
        <v>877172</v>
      </c>
      <c r="H54" s="10">
        <v>881652</v>
      </c>
      <c r="I54" s="10">
        <v>892635</v>
      </c>
      <c r="J54" s="10">
        <v>905678</v>
      </c>
      <c r="K54" s="10">
        <v>916037</v>
      </c>
      <c r="L54" s="10">
        <v>929015</v>
      </c>
      <c r="M54" s="10">
        <v>940122</v>
      </c>
      <c r="N54" s="10">
        <v>947151</v>
      </c>
      <c r="O54" s="10">
        <v>955002</v>
      </c>
      <c r="P54" s="10">
        <v>965540</v>
      </c>
      <c r="Q54" s="10">
        <v>974140</v>
      </c>
      <c r="R54" s="10">
        <v>986737</v>
      </c>
      <c r="S54" s="10">
        <v>995533</v>
      </c>
      <c r="T54" s="10">
        <v>999220</v>
      </c>
      <c r="U54" s="10">
        <v>1002490</v>
      </c>
      <c r="V54" s="10">
        <v>1008830</v>
      </c>
      <c r="W54" s="10">
        <v>1017349</v>
      </c>
      <c r="X54" s="10">
        <v>1026070</v>
      </c>
      <c r="Y54" s="10">
        <v>1036172</v>
      </c>
      <c r="Z54" s="10">
        <v>1048254</v>
      </c>
      <c r="AA54" s="10">
        <v>1061080</v>
      </c>
      <c r="AB54" s="10">
        <v>1069273</v>
      </c>
      <c r="AC54" s="8">
        <f t="shared" si="6"/>
        <v>0.24136461841556869</v>
      </c>
      <c r="AD54" s="8">
        <f t="shared" si="7"/>
        <v>8.6859568257788844E-3</v>
      </c>
      <c r="AE54" s="8">
        <f t="shared" si="8"/>
        <v>8.0654234292698579E-3</v>
      </c>
      <c r="AF54" s="8">
        <f t="shared" si="9"/>
        <v>1.0005474145908577E-2</v>
      </c>
      <c r="AG54" s="8">
        <f t="shared" si="10"/>
        <v>1.0537069690279788E-2</v>
      </c>
      <c r="AH54" s="8">
        <f t="shared" si="11"/>
        <v>7.7213782184189696E-3</v>
      </c>
    </row>
    <row r="55" spans="1:34" ht="15" customHeight="1" x14ac:dyDescent="0.25">
      <c r="A55" s="5">
        <v>54</v>
      </c>
      <c r="B55" s="6" t="s">
        <v>315</v>
      </c>
      <c r="C55" s="7">
        <v>1041595</v>
      </c>
      <c r="D55" s="7">
        <v>1041069</v>
      </c>
      <c r="E55" s="7">
        <v>1041120</v>
      </c>
      <c r="F55" s="7">
        <v>1039674</v>
      </c>
      <c r="G55" s="7">
        <v>1038019</v>
      </c>
      <c r="H55" s="7">
        <v>1033470</v>
      </c>
      <c r="I55" s="7">
        <v>1031458</v>
      </c>
      <c r="J55" s="7">
        <v>1031485</v>
      </c>
      <c r="K55" s="7">
        <v>1033155</v>
      </c>
      <c r="L55" s="7">
        <v>1035566</v>
      </c>
      <c r="M55" s="7">
        <v>1080506</v>
      </c>
      <c r="N55" s="7">
        <v>1084294</v>
      </c>
      <c r="O55" s="7">
        <v>1086456</v>
      </c>
      <c r="P55" s="7">
        <v>1088879</v>
      </c>
      <c r="Q55" s="7">
        <v>1089425</v>
      </c>
      <c r="R55" s="7">
        <v>1088623</v>
      </c>
      <c r="S55" s="7">
        <v>1087990</v>
      </c>
      <c r="T55" s="7">
        <v>1088379</v>
      </c>
      <c r="U55" s="7">
        <v>1090820</v>
      </c>
      <c r="V55" s="7">
        <v>1090238</v>
      </c>
      <c r="W55" s="7">
        <v>226579</v>
      </c>
      <c r="X55" s="7">
        <v>227527</v>
      </c>
      <c r="Y55" s="7">
        <v>228069</v>
      </c>
      <c r="Z55" s="7">
        <v>229143</v>
      </c>
      <c r="AA55" s="7">
        <v>230100</v>
      </c>
      <c r="AB55" s="7">
        <v>231184</v>
      </c>
      <c r="AC55" s="8">
        <f t="shared" si="6"/>
        <v>-0.77804808970857198</v>
      </c>
      <c r="AD55" s="8">
        <f t="shared" si="7"/>
        <v>-5.8434893730542559E-2</v>
      </c>
      <c r="AE55" s="8">
        <f t="shared" si="8"/>
        <v>-0.1435381417851519</v>
      </c>
      <c r="AF55" s="8">
        <f t="shared" si="9"/>
        <v>4.0321594222125778E-3</v>
      </c>
      <c r="AG55" s="8">
        <f t="shared" si="10"/>
        <v>4.5321444081674045E-3</v>
      </c>
      <c r="AH55" s="8">
        <f t="shared" si="11"/>
        <v>4.7109952194697956E-3</v>
      </c>
    </row>
    <row r="56" spans="1:34" ht="15" customHeight="1" x14ac:dyDescent="0.25">
      <c r="A56" s="5">
        <v>55</v>
      </c>
      <c r="B56" s="9" t="s">
        <v>125</v>
      </c>
      <c r="C56" s="10">
        <v>769117</v>
      </c>
      <c r="D56" s="10">
        <v>775380</v>
      </c>
      <c r="E56" s="10">
        <v>782384</v>
      </c>
      <c r="F56" s="10">
        <v>790535</v>
      </c>
      <c r="G56" s="10">
        <v>800459</v>
      </c>
      <c r="H56" s="10">
        <v>810493</v>
      </c>
      <c r="I56" s="10">
        <v>820051</v>
      </c>
      <c r="J56" s="10">
        <v>829183</v>
      </c>
      <c r="K56" s="10">
        <v>839265</v>
      </c>
      <c r="L56" s="10">
        <v>849517</v>
      </c>
      <c r="M56" s="10">
        <v>868063</v>
      </c>
      <c r="N56" s="10">
        <v>877958</v>
      </c>
      <c r="O56" s="10">
        <v>888027</v>
      </c>
      <c r="P56" s="10">
        <v>898856</v>
      </c>
      <c r="Q56" s="10">
        <v>909835</v>
      </c>
      <c r="R56" s="10">
        <v>921119</v>
      </c>
      <c r="S56" s="10">
        <v>932855</v>
      </c>
      <c r="T56" s="10">
        <v>942990</v>
      </c>
      <c r="U56" s="10">
        <v>953125</v>
      </c>
      <c r="V56" s="10">
        <v>962010</v>
      </c>
      <c r="W56" s="10">
        <v>969154</v>
      </c>
      <c r="X56" s="10">
        <v>973018</v>
      </c>
      <c r="Y56" s="10">
        <v>978383</v>
      </c>
      <c r="Z56" s="10">
        <v>988504</v>
      </c>
      <c r="AA56" s="10">
        <v>1000266</v>
      </c>
      <c r="AB56" s="10">
        <v>1009836</v>
      </c>
      <c r="AC56" s="8">
        <f t="shared" si="6"/>
        <v>0.3129809898884045</v>
      </c>
      <c r="AD56" s="8">
        <f t="shared" si="7"/>
        <v>1.0951538507645964E-2</v>
      </c>
      <c r="AE56" s="8">
        <f t="shared" si="8"/>
        <v>9.2378060741633572E-3</v>
      </c>
      <c r="AF56" s="8">
        <f t="shared" si="9"/>
        <v>8.2578483624164978E-3</v>
      </c>
      <c r="AG56" s="8">
        <f t="shared" si="10"/>
        <v>1.0603156402083647E-2</v>
      </c>
      <c r="AH56" s="8">
        <f t="shared" si="11"/>
        <v>9.5674550569548496E-3</v>
      </c>
    </row>
    <row r="57" spans="1:34" ht="15" customHeight="1" x14ac:dyDescent="0.25">
      <c r="A57" s="5">
        <v>56</v>
      </c>
      <c r="B57" s="6" t="s">
        <v>304</v>
      </c>
      <c r="C57" s="7">
        <v>875061</v>
      </c>
      <c r="D57" s="7">
        <v>877189</v>
      </c>
      <c r="E57" s="7">
        <v>882628</v>
      </c>
      <c r="F57" s="7">
        <v>888026</v>
      </c>
      <c r="G57" s="7">
        <v>894406</v>
      </c>
      <c r="H57" s="7">
        <v>900340</v>
      </c>
      <c r="I57" s="7">
        <v>903467</v>
      </c>
      <c r="J57" s="7">
        <v>898695</v>
      </c>
      <c r="K57" s="7">
        <v>902745</v>
      </c>
      <c r="L57" s="7">
        <v>907574</v>
      </c>
      <c r="M57" s="7">
        <v>957547</v>
      </c>
      <c r="N57" s="7">
        <v>973655</v>
      </c>
      <c r="O57" s="7">
        <v>989372</v>
      </c>
      <c r="P57" s="7">
        <v>1002491</v>
      </c>
      <c r="Q57" s="7">
        <v>1008918</v>
      </c>
      <c r="R57" s="7">
        <v>1017588</v>
      </c>
      <c r="S57" s="7">
        <v>1023810</v>
      </c>
      <c r="T57" s="7">
        <v>1022659</v>
      </c>
      <c r="U57" s="7">
        <v>1021681</v>
      </c>
      <c r="V57" s="7">
        <v>1019013</v>
      </c>
      <c r="W57" s="7">
        <v>1012334</v>
      </c>
      <c r="X57" s="7">
        <v>1004238</v>
      </c>
      <c r="Y57" s="7">
        <v>993798</v>
      </c>
      <c r="Z57" s="7">
        <v>989698</v>
      </c>
      <c r="AA57" s="7">
        <v>990142</v>
      </c>
      <c r="AB57" s="7">
        <v>988703</v>
      </c>
      <c r="AC57" s="8">
        <f t="shared" si="6"/>
        <v>0.12986751780733</v>
      </c>
      <c r="AD57" s="8">
        <f t="shared" si="7"/>
        <v>4.8959616427377561E-3</v>
      </c>
      <c r="AE57" s="8">
        <f t="shared" si="8"/>
        <v>-2.8754994965941583E-3</v>
      </c>
      <c r="AF57" s="8">
        <f t="shared" si="9"/>
        <v>-4.7128299485086345E-3</v>
      </c>
      <c r="AG57" s="8">
        <f t="shared" si="10"/>
        <v>-1.7118609260518003E-3</v>
      </c>
      <c r="AH57" s="8">
        <f t="shared" si="11"/>
        <v>-1.453326896546152E-3</v>
      </c>
    </row>
    <row r="58" spans="1:34" ht="15" customHeight="1" x14ac:dyDescent="0.25">
      <c r="A58" s="5">
        <v>57</v>
      </c>
      <c r="B58" s="9" t="s">
        <v>65</v>
      </c>
      <c r="C58" s="10">
        <v>561900</v>
      </c>
      <c r="D58" s="10">
        <v>567887</v>
      </c>
      <c r="E58" s="10">
        <v>572407</v>
      </c>
      <c r="F58" s="10">
        <v>577255</v>
      </c>
      <c r="G58" s="10">
        <v>583166</v>
      </c>
      <c r="H58" s="10">
        <v>590654</v>
      </c>
      <c r="I58" s="10">
        <v>602989</v>
      </c>
      <c r="J58" s="10">
        <v>616954</v>
      </c>
      <c r="K58" s="10">
        <v>630098</v>
      </c>
      <c r="L58" s="10">
        <v>639617</v>
      </c>
      <c r="M58" s="10">
        <v>825592</v>
      </c>
      <c r="N58" s="10">
        <v>833080</v>
      </c>
      <c r="O58" s="10">
        <v>840645</v>
      </c>
      <c r="P58" s="10">
        <v>848069</v>
      </c>
      <c r="Q58" s="10">
        <v>859827</v>
      </c>
      <c r="R58" s="10">
        <v>871980</v>
      </c>
      <c r="S58" s="10">
        <v>883741</v>
      </c>
      <c r="T58" s="10">
        <v>894612</v>
      </c>
      <c r="U58" s="10">
        <v>906019</v>
      </c>
      <c r="V58" s="10">
        <v>919585</v>
      </c>
      <c r="W58" s="10">
        <v>930749</v>
      </c>
      <c r="X58" s="10">
        <v>941780</v>
      </c>
      <c r="Y58" s="10">
        <v>961476</v>
      </c>
      <c r="Z58" s="10">
        <v>980934</v>
      </c>
      <c r="AA58" s="10">
        <v>999627</v>
      </c>
      <c r="AB58" s="10">
        <v>1014101</v>
      </c>
      <c r="AC58" s="8">
        <f t="shared" si="6"/>
        <v>0.8047713116212849</v>
      </c>
      <c r="AD58" s="8">
        <f t="shared" si="7"/>
        <v>2.3898453774125583E-2</v>
      </c>
      <c r="AE58" s="8">
        <f t="shared" si="8"/>
        <v>1.5213697441555096E-2</v>
      </c>
      <c r="AF58" s="8">
        <f t="shared" si="9"/>
        <v>1.7301597625288156E-2</v>
      </c>
      <c r="AG58" s="8">
        <f t="shared" si="10"/>
        <v>1.7921422462325864E-2</v>
      </c>
      <c r="AH58" s="8">
        <f t="shared" si="11"/>
        <v>1.4479400816504557E-2</v>
      </c>
    </row>
    <row r="59" spans="1:34" ht="15" customHeight="1" x14ac:dyDescent="0.25">
      <c r="A59" s="5">
        <v>58</v>
      </c>
      <c r="B59" s="6" t="s">
        <v>208</v>
      </c>
      <c r="C59" s="7">
        <v>884420</v>
      </c>
      <c r="D59" s="7">
        <v>888036</v>
      </c>
      <c r="E59" s="7">
        <v>890635</v>
      </c>
      <c r="F59" s="7">
        <v>892311</v>
      </c>
      <c r="G59" s="7">
        <v>892291</v>
      </c>
      <c r="H59" s="7">
        <v>891015</v>
      </c>
      <c r="I59" s="7">
        <v>888526</v>
      </c>
      <c r="J59" s="7">
        <v>889067</v>
      </c>
      <c r="K59" s="7">
        <v>894401</v>
      </c>
      <c r="L59" s="7">
        <v>901208</v>
      </c>
      <c r="M59" s="7">
        <v>919717</v>
      </c>
      <c r="N59" s="7">
        <v>929832</v>
      </c>
      <c r="O59" s="7">
        <v>938418</v>
      </c>
      <c r="P59" s="7">
        <v>944702</v>
      </c>
      <c r="Q59" s="7">
        <v>950424</v>
      </c>
      <c r="R59" s="7">
        <v>952611</v>
      </c>
      <c r="S59" s="7">
        <v>953776</v>
      </c>
      <c r="T59" s="7">
        <v>954174</v>
      </c>
      <c r="U59" s="7">
        <v>956966</v>
      </c>
      <c r="V59" s="7">
        <v>957231</v>
      </c>
      <c r="W59" s="7">
        <v>943100</v>
      </c>
      <c r="X59" s="7">
        <v>950952</v>
      </c>
      <c r="Y59" s="7">
        <v>955142</v>
      </c>
      <c r="Z59" s="7">
        <v>962351</v>
      </c>
      <c r="AA59" s="7">
        <v>974112</v>
      </c>
      <c r="AB59" s="7">
        <v>978179</v>
      </c>
      <c r="AC59" s="8">
        <f t="shared" si="6"/>
        <v>0.10601184957373194</v>
      </c>
      <c r="AD59" s="8">
        <f t="shared" si="7"/>
        <v>4.0385577621873114E-3</v>
      </c>
      <c r="AE59" s="8">
        <f t="shared" si="8"/>
        <v>2.6521150742686572E-3</v>
      </c>
      <c r="AF59" s="8">
        <f t="shared" si="9"/>
        <v>7.3308114594250462E-3</v>
      </c>
      <c r="AG59" s="8">
        <f t="shared" si="10"/>
        <v>7.9758588228353577E-3</v>
      </c>
      <c r="AH59" s="8">
        <f t="shared" si="11"/>
        <v>4.1750845898623568E-3</v>
      </c>
    </row>
    <row r="60" spans="1:34" ht="15" customHeight="1" x14ac:dyDescent="0.25">
      <c r="A60" s="5">
        <v>59</v>
      </c>
      <c r="B60" s="9" t="s">
        <v>345</v>
      </c>
      <c r="C60" s="10">
        <v>1315616</v>
      </c>
      <c r="D60" s="10">
        <v>1311131</v>
      </c>
      <c r="E60" s="10">
        <v>1311390</v>
      </c>
      <c r="F60" s="10">
        <v>1312039</v>
      </c>
      <c r="G60" s="10">
        <v>1314721</v>
      </c>
      <c r="H60" s="10">
        <v>1313460</v>
      </c>
      <c r="I60" s="10">
        <v>987535</v>
      </c>
      <c r="J60" s="10">
        <v>1109415</v>
      </c>
      <c r="K60" s="10">
        <v>1168547</v>
      </c>
      <c r="L60" s="10">
        <v>1189981</v>
      </c>
      <c r="M60" s="10">
        <v>1195329</v>
      </c>
      <c r="N60" s="10">
        <v>1214023</v>
      </c>
      <c r="O60" s="10">
        <v>1226927</v>
      </c>
      <c r="P60" s="10">
        <v>1239604</v>
      </c>
      <c r="Q60" s="10">
        <v>1248908</v>
      </c>
      <c r="R60" s="10">
        <v>1260274</v>
      </c>
      <c r="S60" s="10">
        <v>1267693</v>
      </c>
      <c r="T60" s="10">
        <v>1270369</v>
      </c>
      <c r="U60" s="10">
        <v>1270680</v>
      </c>
      <c r="V60" s="10">
        <v>1272589</v>
      </c>
      <c r="W60" s="10">
        <v>1005404</v>
      </c>
      <c r="X60" s="10">
        <v>993881</v>
      </c>
      <c r="Y60" s="10">
        <v>978983</v>
      </c>
      <c r="Z60" s="10">
        <v>972093</v>
      </c>
      <c r="AA60" s="10">
        <v>973384</v>
      </c>
      <c r="AB60" s="10">
        <v>970849</v>
      </c>
      <c r="AC60" s="8">
        <f t="shared" si="6"/>
        <v>-0.26205746965679955</v>
      </c>
      <c r="AD60" s="8">
        <f t="shared" si="7"/>
        <v>-1.2081992643034889E-2</v>
      </c>
      <c r="AE60" s="8">
        <f t="shared" si="8"/>
        <v>-2.5753910882425735E-2</v>
      </c>
      <c r="AF60" s="8">
        <f t="shared" si="9"/>
        <v>-6.9703502986350196E-3</v>
      </c>
      <c r="AG60" s="8">
        <f t="shared" si="10"/>
        <v>-2.7772467307428661E-3</v>
      </c>
      <c r="AH60" s="8">
        <f t="shared" si="11"/>
        <v>-2.6043164876348901E-3</v>
      </c>
    </row>
    <row r="61" spans="1:34" ht="15" customHeight="1" x14ac:dyDescent="0.25">
      <c r="A61" s="5">
        <v>60</v>
      </c>
      <c r="B61" s="6" t="s">
        <v>47</v>
      </c>
      <c r="C61" s="7">
        <v>617573</v>
      </c>
      <c r="D61" s="7">
        <v>625319</v>
      </c>
      <c r="E61" s="7">
        <v>632944</v>
      </c>
      <c r="F61" s="7">
        <v>641551</v>
      </c>
      <c r="G61" s="7">
        <v>648530</v>
      </c>
      <c r="H61" s="7">
        <v>658316</v>
      </c>
      <c r="I61" s="7">
        <v>671227</v>
      </c>
      <c r="J61" s="7">
        <v>682143</v>
      </c>
      <c r="K61" s="7">
        <v>692210</v>
      </c>
      <c r="L61" s="7">
        <v>699247</v>
      </c>
      <c r="M61" s="7">
        <v>816109</v>
      </c>
      <c r="N61" s="7">
        <v>821253</v>
      </c>
      <c r="O61" s="7">
        <v>825999</v>
      </c>
      <c r="P61" s="7">
        <v>830448</v>
      </c>
      <c r="Q61" s="7">
        <v>834824</v>
      </c>
      <c r="R61" s="7">
        <v>840155</v>
      </c>
      <c r="S61" s="7">
        <v>847741</v>
      </c>
      <c r="T61" s="7">
        <v>856875</v>
      </c>
      <c r="U61" s="7">
        <v>865074</v>
      </c>
      <c r="V61" s="7">
        <v>872363</v>
      </c>
      <c r="W61" s="7">
        <v>906075</v>
      </c>
      <c r="X61" s="7">
        <v>916760</v>
      </c>
      <c r="Y61" s="7">
        <v>933723</v>
      </c>
      <c r="Z61" s="7">
        <v>947525</v>
      </c>
      <c r="AA61" s="7">
        <v>959488</v>
      </c>
      <c r="AB61" s="7">
        <v>968137</v>
      </c>
      <c r="AC61" s="8">
        <f t="shared" si="6"/>
        <v>0.56764787320689214</v>
      </c>
      <c r="AD61" s="8">
        <f t="shared" si="7"/>
        <v>1.8145721770785661E-2</v>
      </c>
      <c r="AE61" s="8">
        <f t="shared" si="8"/>
        <v>1.4279715578763064E-2</v>
      </c>
      <c r="AF61" s="8">
        <f t="shared" si="9"/>
        <v>1.3338478721517388E-2</v>
      </c>
      <c r="AG61" s="8">
        <f t="shared" si="10"/>
        <v>1.2137666064260477E-2</v>
      </c>
      <c r="AH61" s="8">
        <f t="shared" si="11"/>
        <v>9.0141825640341518E-3</v>
      </c>
    </row>
    <row r="62" spans="1:34" ht="15" customHeight="1" x14ac:dyDescent="0.25">
      <c r="A62" s="5">
        <v>61</v>
      </c>
      <c r="B62" s="9" t="s">
        <v>26</v>
      </c>
      <c r="C62" s="10">
        <v>592703</v>
      </c>
      <c r="D62" s="10">
        <v>604908</v>
      </c>
      <c r="E62" s="10">
        <v>618388</v>
      </c>
      <c r="F62" s="10">
        <v>631336</v>
      </c>
      <c r="G62" s="10">
        <v>648989</v>
      </c>
      <c r="H62" s="10">
        <v>668200</v>
      </c>
      <c r="I62" s="10">
        <v>677166</v>
      </c>
      <c r="J62" s="10">
        <v>682868</v>
      </c>
      <c r="K62" s="10">
        <v>685926</v>
      </c>
      <c r="L62" s="10">
        <v>688126</v>
      </c>
      <c r="M62" s="10">
        <v>702948</v>
      </c>
      <c r="N62" s="10">
        <v>707733</v>
      </c>
      <c r="O62" s="10">
        <v>716613</v>
      </c>
      <c r="P62" s="10">
        <v>726493</v>
      </c>
      <c r="Q62" s="10">
        <v>740283</v>
      </c>
      <c r="R62" s="10">
        <v>758739</v>
      </c>
      <c r="S62" s="10">
        <v>777999</v>
      </c>
      <c r="T62" s="10">
        <v>792850</v>
      </c>
      <c r="U62" s="10">
        <v>806504</v>
      </c>
      <c r="V62" s="10">
        <v>821806</v>
      </c>
      <c r="W62" s="10">
        <v>837884</v>
      </c>
      <c r="X62" s="10">
        <v>862683</v>
      </c>
      <c r="Y62" s="10">
        <v>895487</v>
      </c>
      <c r="Z62" s="10">
        <v>917527</v>
      </c>
      <c r="AA62" s="10">
        <v>934945</v>
      </c>
      <c r="AB62" s="10">
        <v>948158</v>
      </c>
      <c r="AC62" s="8">
        <f t="shared" si="6"/>
        <v>0.59971857743254209</v>
      </c>
      <c r="AD62" s="8">
        <f t="shared" si="7"/>
        <v>1.8970810904488156E-2</v>
      </c>
      <c r="AE62" s="8">
        <f t="shared" si="8"/>
        <v>2.2536526494162601E-2</v>
      </c>
      <c r="AF62" s="8">
        <f t="shared" si="9"/>
        <v>2.5036577983258201E-2</v>
      </c>
      <c r="AG62" s="8">
        <f t="shared" si="10"/>
        <v>1.9233781319144772E-2</v>
      </c>
      <c r="AH62" s="8">
        <f t="shared" si="11"/>
        <v>1.4132382118734257E-2</v>
      </c>
    </row>
    <row r="63" spans="1:34" ht="15" customHeight="1" x14ac:dyDescent="0.25">
      <c r="A63" s="5">
        <v>62</v>
      </c>
      <c r="B63" s="6" t="s">
        <v>213</v>
      </c>
      <c r="C63" s="7">
        <v>731712</v>
      </c>
      <c r="D63" s="7">
        <v>739531</v>
      </c>
      <c r="E63" s="7">
        <v>753670</v>
      </c>
      <c r="F63" s="7">
        <v>766154</v>
      </c>
      <c r="G63" s="7">
        <v>780865</v>
      </c>
      <c r="H63" s="7">
        <v>798722</v>
      </c>
      <c r="I63" s="7">
        <v>817973</v>
      </c>
      <c r="J63" s="7">
        <v>834685</v>
      </c>
      <c r="K63" s="7">
        <v>846582</v>
      </c>
      <c r="L63" s="7">
        <v>857903</v>
      </c>
      <c r="M63" s="7">
        <v>889419</v>
      </c>
      <c r="N63" s="7">
        <v>897311</v>
      </c>
      <c r="O63" s="7">
        <v>900628</v>
      </c>
      <c r="P63" s="7">
        <v>903030</v>
      </c>
      <c r="Q63" s="7">
        <v>901988</v>
      </c>
      <c r="R63" s="7">
        <v>902869</v>
      </c>
      <c r="S63" s="7">
        <v>905506</v>
      </c>
      <c r="T63" s="7">
        <v>907878</v>
      </c>
      <c r="U63" s="7">
        <v>909905</v>
      </c>
      <c r="V63" s="7">
        <v>912852</v>
      </c>
      <c r="W63" s="7">
        <v>917692</v>
      </c>
      <c r="X63" s="7">
        <v>919732</v>
      </c>
      <c r="Y63" s="7">
        <v>919656</v>
      </c>
      <c r="Z63" s="7">
        <v>922544</v>
      </c>
      <c r="AA63" s="7">
        <v>924628</v>
      </c>
      <c r="AB63" s="7">
        <v>925279</v>
      </c>
      <c r="AC63" s="8">
        <f t="shared" si="6"/>
        <v>0.26453987361147557</v>
      </c>
      <c r="AD63" s="8">
        <f t="shared" si="7"/>
        <v>9.4325414258755735E-3</v>
      </c>
      <c r="AE63" s="8">
        <f t="shared" si="8"/>
        <v>2.4547923554147921E-3</v>
      </c>
      <c r="AF63" s="8">
        <f t="shared" si="9"/>
        <v>1.6480548149344632E-3</v>
      </c>
      <c r="AG63" s="8">
        <f t="shared" si="10"/>
        <v>2.0339411841250321E-3</v>
      </c>
      <c r="AH63" s="8">
        <f t="shared" si="11"/>
        <v>7.040669328638112E-4</v>
      </c>
    </row>
    <row r="64" spans="1:34" ht="15" customHeight="1" x14ac:dyDescent="0.25">
      <c r="A64" s="5">
        <v>63</v>
      </c>
      <c r="B64" s="9" t="s">
        <v>196</v>
      </c>
      <c r="C64" s="10">
        <v>663484</v>
      </c>
      <c r="D64" s="10">
        <v>674028</v>
      </c>
      <c r="E64" s="10">
        <v>689204</v>
      </c>
      <c r="F64" s="10">
        <v>706963</v>
      </c>
      <c r="G64" s="10">
        <v>726029</v>
      </c>
      <c r="H64" s="10">
        <v>747315</v>
      </c>
      <c r="I64" s="10">
        <v>768209</v>
      </c>
      <c r="J64" s="10">
        <v>784687</v>
      </c>
      <c r="K64" s="10">
        <v>797145</v>
      </c>
      <c r="L64" s="10">
        <v>807407</v>
      </c>
      <c r="M64" s="10">
        <v>841561</v>
      </c>
      <c r="N64" s="10">
        <v>849631</v>
      </c>
      <c r="O64" s="10">
        <v>856159</v>
      </c>
      <c r="P64" s="10">
        <v>865279</v>
      </c>
      <c r="Q64" s="10">
        <v>873174</v>
      </c>
      <c r="R64" s="10">
        <v>880669</v>
      </c>
      <c r="S64" s="10">
        <v>886002</v>
      </c>
      <c r="T64" s="10">
        <v>893009</v>
      </c>
      <c r="U64" s="10">
        <v>900095</v>
      </c>
      <c r="V64" s="10">
        <v>906160</v>
      </c>
      <c r="W64" s="10">
        <v>905960</v>
      </c>
      <c r="X64" s="10">
        <v>912765</v>
      </c>
      <c r="Y64" s="10">
        <v>917074</v>
      </c>
      <c r="Z64" s="10">
        <v>917599</v>
      </c>
      <c r="AA64" s="10">
        <v>924648</v>
      </c>
      <c r="AB64" s="10">
        <v>927068</v>
      </c>
      <c r="AC64" s="8">
        <f t="shared" si="6"/>
        <v>0.39727257929354737</v>
      </c>
      <c r="AD64" s="8">
        <f t="shared" si="7"/>
        <v>1.347081186753929E-2</v>
      </c>
      <c r="AE64" s="8">
        <f t="shared" si="8"/>
        <v>5.14771135784442E-3</v>
      </c>
      <c r="AF64" s="8">
        <f t="shared" si="9"/>
        <v>4.6169781158962309E-3</v>
      </c>
      <c r="AG64" s="8">
        <f t="shared" si="10"/>
        <v>3.6194514033016656E-3</v>
      </c>
      <c r="AH64" s="8">
        <f t="shared" si="11"/>
        <v>2.6172121715506876E-3</v>
      </c>
    </row>
    <row r="65" spans="1:34" ht="15" customHeight="1" x14ac:dyDescent="0.25">
      <c r="A65" s="5">
        <v>64</v>
      </c>
      <c r="B65" s="6" t="s">
        <v>88</v>
      </c>
      <c r="C65" s="7">
        <v>573398</v>
      </c>
      <c r="D65" s="7">
        <v>588533</v>
      </c>
      <c r="E65" s="7">
        <v>607449</v>
      </c>
      <c r="F65" s="7">
        <v>627164</v>
      </c>
      <c r="G65" s="7">
        <v>646523</v>
      </c>
      <c r="H65" s="7">
        <v>665475</v>
      </c>
      <c r="I65" s="7">
        <v>683719</v>
      </c>
      <c r="J65" s="7">
        <v>701862</v>
      </c>
      <c r="K65" s="7">
        <v>721275</v>
      </c>
      <c r="L65" s="7">
        <v>741152</v>
      </c>
      <c r="M65" s="7">
        <v>779013</v>
      </c>
      <c r="N65" s="7">
        <v>794911</v>
      </c>
      <c r="O65" s="7">
        <v>807220</v>
      </c>
      <c r="P65" s="7">
        <v>817021</v>
      </c>
      <c r="Q65" s="7">
        <v>827724</v>
      </c>
      <c r="R65" s="7">
        <v>837085</v>
      </c>
      <c r="S65" s="7">
        <v>845787</v>
      </c>
      <c r="T65" s="7">
        <v>852451</v>
      </c>
      <c r="U65" s="7">
        <v>858162</v>
      </c>
      <c r="V65" s="7">
        <v>864302</v>
      </c>
      <c r="W65" s="7">
        <v>872753</v>
      </c>
      <c r="X65" s="7">
        <v>879576</v>
      </c>
      <c r="Y65" s="7">
        <v>888619</v>
      </c>
      <c r="Z65" s="7">
        <v>901096</v>
      </c>
      <c r="AA65" s="7">
        <v>913612</v>
      </c>
      <c r="AB65" s="7">
        <v>921549</v>
      </c>
      <c r="AC65" s="8">
        <f t="shared" si="6"/>
        <v>0.60717163296697929</v>
      </c>
      <c r="AD65" s="8">
        <f t="shared" si="7"/>
        <v>1.916028208100462E-2</v>
      </c>
      <c r="AE65" s="8">
        <f t="shared" si="8"/>
        <v>9.6593867538694589E-3</v>
      </c>
      <c r="AF65" s="8">
        <f t="shared" si="9"/>
        <v>1.0940083098855968E-2</v>
      </c>
      <c r="AG65" s="8">
        <f t="shared" si="10"/>
        <v>1.2202982030905529E-2</v>
      </c>
      <c r="AH65" s="8">
        <f t="shared" si="11"/>
        <v>8.6874953481346565E-3</v>
      </c>
    </row>
    <row r="66" spans="1:34" ht="15" customHeight="1" x14ac:dyDescent="0.25">
      <c r="A66" s="5">
        <v>65</v>
      </c>
      <c r="B66" s="9" t="s">
        <v>200</v>
      </c>
      <c r="C66" s="10">
        <v>827227</v>
      </c>
      <c r="D66" s="10">
        <v>829490</v>
      </c>
      <c r="E66" s="10">
        <v>833752</v>
      </c>
      <c r="F66" s="10">
        <v>839741</v>
      </c>
      <c r="G66" s="10">
        <v>843928</v>
      </c>
      <c r="H66" s="10">
        <v>846357</v>
      </c>
      <c r="I66" s="10">
        <v>850541</v>
      </c>
      <c r="J66" s="10">
        <v>852019</v>
      </c>
      <c r="K66" s="10">
        <v>854301</v>
      </c>
      <c r="L66" s="10">
        <v>857592</v>
      </c>
      <c r="M66" s="10">
        <v>871597</v>
      </c>
      <c r="N66" s="10">
        <v>875353</v>
      </c>
      <c r="O66" s="10">
        <v>879327</v>
      </c>
      <c r="P66" s="10">
        <v>883745</v>
      </c>
      <c r="Q66" s="10">
        <v>886838</v>
      </c>
      <c r="R66" s="10">
        <v>889735</v>
      </c>
      <c r="S66" s="10">
        <v>892531</v>
      </c>
      <c r="T66" s="10">
        <v>896842</v>
      </c>
      <c r="U66" s="10">
        <v>899192</v>
      </c>
      <c r="V66" s="10">
        <v>898361</v>
      </c>
      <c r="W66" s="10">
        <v>898629</v>
      </c>
      <c r="X66" s="10">
        <v>904711</v>
      </c>
      <c r="Y66" s="10">
        <v>903349</v>
      </c>
      <c r="Z66" s="10">
        <v>906163</v>
      </c>
      <c r="AA66" s="10">
        <v>911532</v>
      </c>
      <c r="AB66" s="10">
        <v>915835</v>
      </c>
      <c r="AC66" s="8">
        <f t="shared" ref="AC66:AC97" si="12">IF(C66="","",IF(C66=0,"",(AB66-C66)/C66))</f>
        <v>0.10711449215269811</v>
      </c>
      <c r="AD66" s="8">
        <f t="shared" ref="AD66:AD97" si="13">IF(C66="","",IF(C66=0,"",(AB66/C66)^(1/25)-1))</f>
        <v>4.078577811624351E-3</v>
      </c>
      <c r="AE66" s="8">
        <f t="shared" ref="AE66:AE97" si="14">IF(R66="","",IF(R66=0,"",(AB66/R66)^(1/10)-1))</f>
        <v>2.89543889578181E-3</v>
      </c>
      <c r="AF66" s="8">
        <f t="shared" ref="AF66:AF97" si="15">IF(W66="","",IF(W66=0,"",(AB66/W66)^(1/5)-1))</f>
        <v>3.8003930302694666E-3</v>
      </c>
      <c r="AG66" s="8">
        <f t="shared" ref="AG66:AG97" si="16">IF(Y66="","",IF(Y66=0,"",(AB66/Y66)^(1/3)-1))</f>
        <v>4.5862344670823951E-3</v>
      </c>
      <c r="AH66" s="8">
        <f t="shared" ref="AH66:AH97" si="17">IF(AA66="","",IF(AA66=0,"",(AB66-AA66)/AA66))</f>
        <v>4.7206241799519931E-3</v>
      </c>
    </row>
    <row r="67" spans="1:34" ht="15" customHeight="1" x14ac:dyDescent="0.25">
      <c r="A67" s="5">
        <v>66</v>
      </c>
      <c r="B67" s="6" t="s">
        <v>151</v>
      </c>
      <c r="C67" s="7">
        <v>741937</v>
      </c>
      <c r="D67" s="7">
        <v>748739</v>
      </c>
      <c r="E67" s="7">
        <v>756321</v>
      </c>
      <c r="F67" s="7">
        <v>765926</v>
      </c>
      <c r="G67" s="7">
        <v>776048</v>
      </c>
      <c r="H67" s="7">
        <v>786034</v>
      </c>
      <c r="I67" s="7">
        <v>796488</v>
      </c>
      <c r="J67" s="7">
        <v>805352</v>
      </c>
      <c r="K67" s="7">
        <v>811669</v>
      </c>
      <c r="L67" s="7">
        <v>816012</v>
      </c>
      <c r="M67" s="7">
        <v>822154</v>
      </c>
      <c r="N67" s="7">
        <v>826799</v>
      </c>
      <c r="O67" s="7">
        <v>829653</v>
      </c>
      <c r="P67" s="7">
        <v>830864</v>
      </c>
      <c r="Q67" s="7">
        <v>835224</v>
      </c>
      <c r="R67" s="7">
        <v>838657</v>
      </c>
      <c r="S67" s="7">
        <v>843356</v>
      </c>
      <c r="T67" s="7">
        <v>849855</v>
      </c>
      <c r="U67" s="7">
        <v>856090</v>
      </c>
      <c r="V67" s="7">
        <v>858767</v>
      </c>
      <c r="W67" s="7">
        <v>861454</v>
      </c>
      <c r="X67" s="7">
        <v>870224</v>
      </c>
      <c r="Y67" s="7">
        <v>871372</v>
      </c>
      <c r="Z67" s="7">
        <v>878155</v>
      </c>
      <c r="AA67" s="7">
        <v>884157</v>
      </c>
      <c r="AB67" s="7">
        <v>887615</v>
      </c>
      <c r="AC67" s="8">
        <f t="shared" si="12"/>
        <v>0.19634820746235868</v>
      </c>
      <c r="AD67" s="8">
        <f t="shared" si="13"/>
        <v>7.1967230929261827E-3</v>
      </c>
      <c r="AE67" s="8">
        <f t="shared" si="14"/>
        <v>5.6897542705607318E-3</v>
      </c>
      <c r="AF67" s="8">
        <f t="shared" si="15"/>
        <v>6.0012218341465307E-3</v>
      </c>
      <c r="AG67" s="8">
        <f t="shared" si="16"/>
        <v>6.1753592112063771E-3</v>
      </c>
      <c r="AH67" s="8">
        <f t="shared" si="17"/>
        <v>3.9110700927550198E-3</v>
      </c>
    </row>
    <row r="68" spans="1:34" ht="15" customHeight="1" x14ac:dyDescent="0.25">
      <c r="A68" s="5">
        <v>67</v>
      </c>
      <c r="B68" s="9" t="s">
        <v>204</v>
      </c>
      <c r="C68" s="10">
        <v>707429</v>
      </c>
      <c r="D68" s="10">
        <v>709848</v>
      </c>
      <c r="E68" s="10">
        <v>713558</v>
      </c>
      <c r="F68" s="10">
        <v>719116</v>
      </c>
      <c r="G68" s="10">
        <v>725570</v>
      </c>
      <c r="H68" s="10">
        <v>729886</v>
      </c>
      <c r="I68" s="10">
        <v>764799</v>
      </c>
      <c r="J68" s="10">
        <v>772041</v>
      </c>
      <c r="K68" s="10">
        <v>779340</v>
      </c>
      <c r="L68" s="10">
        <v>786947</v>
      </c>
      <c r="M68" s="10">
        <v>827967</v>
      </c>
      <c r="N68" s="10">
        <v>833073</v>
      </c>
      <c r="O68" s="10">
        <v>839046</v>
      </c>
      <c r="P68" s="10">
        <v>846099</v>
      </c>
      <c r="Q68" s="10">
        <v>852200</v>
      </c>
      <c r="R68" s="10">
        <v>857794</v>
      </c>
      <c r="S68" s="10">
        <v>864779</v>
      </c>
      <c r="T68" s="10">
        <v>863542</v>
      </c>
      <c r="U68" s="10">
        <v>865218</v>
      </c>
      <c r="V68" s="10">
        <v>868295</v>
      </c>
      <c r="W68" s="10">
        <v>870264</v>
      </c>
      <c r="X68" s="10">
        <v>872899</v>
      </c>
      <c r="Y68" s="10">
        <v>874642</v>
      </c>
      <c r="Z68" s="10">
        <v>878512</v>
      </c>
      <c r="AA68" s="10">
        <v>884447</v>
      </c>
      <c r="AB68" s="10">
        <v>888699</v>
      </c>
      <c r="AC68" s="8">
        <f t="shared" si="12"/>
        <v>0.25623772845048759</v>
      </c>
      <c r="AD68" s="8">
        <f t="shared" si="13"/>
        <v>9.1666113625143986E-3</v>
      </c>
      <c r="AE68" s="8">
        <f t="shared" si="14"/>
        <v>3.545733100143833E-3</v>
      </c>
      <c r="AF68" s="8">
        <f t="shared" si="15"/>
        <v>4.2011967096624581E-3</v>
      </c>
      <c r="AG68" s="8">
        <f t="shared" si="16"/>
        <v>5.3287930213918866E-3</v>
      </c>
      <c r="AH68" s="8">
        <f t="shared" si="17"/>
        <v>4.8075237973558621E-3</v>
      </c>
    </row>
    <row r="69" spans="1:34" ht="15" customHeight="1" x14ac:dyDescent="0.25">
      <c r="A69" s="5">
        <v>68</v>
      </c>
      <c r="B69" s="6" t="s">
        <v>336</v>
      </c>
      <c r="C69" s="7">
        <v>752684</v>
      </c>
      <c r="D69" s="7">
        <v>762851</v>
      </c>
      <c r="E69" s="7">
        <v>771243</v>
      </c>
      <c r="F69" s="7">
        <v>778060</v>
      </c>
      <c r="G69" s="7">
        <v>782748</v>
      </c>
      <c r="H69" s="7">
        <v>787246</v>
      </c>
      <c r="I69" s="7">
        <v>792315</v>
      </c>
      <c r="J69" s="7">
        <v>796024</v>
      </c>
      <c r="K69" s="7">
        <v>799343</v>
      </c>
      <c r="L69" s="7">
        <v>803701</v>
      </c>
      <c r="M69" s="7">
        <v>919749</v>
      </c>
      <c r="N69" s="7">
        <v>926458</v>
      </c>
      <c r="O69" s="7">
        <v>932241</v>
      </c>
      <c r="P69" s="7">
        <v>939013</v>
      </c>
      <c r="Q69" s="7">
        <v>946204</v>
      </c>
      <c r="R69" s="7">
        <v>951907</v>
      </c>
      <c r="S69" s="7">
        <v>956771</v>
      </c>
      <c r="T69" s="7">
        <v>965486</v>
      </c>
      <c r="U69" s="7">
        <v>972397</v>
      </c>
      <c r="V69" s="7">
        <v>976001</v>
      </c>
      <c r="W69" s="7">
        <v>857028</v>
      </c>
      <c r="X69" s="7">
        <v>862157</v>
      </c>
      <c r="Y69" s="7">
        <v>866439</v>
      </c>
      <c r="Z69" s="7">
        <v>874225</v>
      </c>
      <c r="AA69" s="7">
        <v>883722</v>
      </c>
      <c r="AB69" s="7">
        <v>888502</v>
      </c>
      <c r="AC69" s="8">
        <f t="shared" si="12"/>
        <v>0.18044491446609734</v>
      </c>
      <c r="AD69" s="8">
        <f t="shared" si="13"/>
        <v>6.6577212894207705E-3</v>
      </c>
      <c r="AE69" s="8">
        <f t="shared" si="14"/>
        <v>-6.8693416994106693E-3</v>
      </c>
      <c r="AF69" s="8">
        <f t="shared" si="15"/>
        <v>7.2393399175545436E-3</v>
      </c>
      <c r="AG69" s="8">
        <f t="shared" si="16"/>
        <v>8.4169550634978219E-3</v>
      </c>
      <c r="AH69" s="8">
        <f t="shared" si="17"/>
        <v>5.4089408207558488E-3</v>
      </c>
    </row>
    <row r="70" spans="1:34" ht="15" customHeight="1" x14ac:dyDescent="0.25">
      <c r="A70" s="5">
        <v>69</v>
      </c>
      <c r="B70" s="9" t="s">
        <v>195</v>
      </c>
      <c r="C70" s="10">
        <v>680942</v>
      </c>
      <c r="D70" s="10">
        <v>684780</v>
      </c>
      <c r="E70" s="10">
        <v>688771</v>
      </c>
      <c r="F70" s="10">
        <v>694672</v>
      </c>
      <c r="G70" s="10">
        <v>702433</v>
      </c>
      <c r="H70" s="10">
        <v>708683</v>
      </c>
      <c r="I70" s="10">
        <v>720756</v>
      </c>
      <c r="J70" s="10">
        <v>727828</v>
      </c>
      <c r="K70" s="10">
        <v>738416</v>
      </c>
      <c r="L70" s="10">
        <v>751296</v>
      </c>
      <c r="M70" s="10">
        <v>807591</v>
      </c>
      <c r="N70" s="10">
        <v>826067</v>
      </c>
      <c r="O70" s="10">
        <v>840630</v>
      </c>
      <c r="P70" s="10">
        <v>841370</v>
      </c>
      <c r="Q70" s="10">
        <v>846414</v>
      </c>
      <c r="R70" s="10">
        <v>846949</v>
      </c>
      <c r="S70" s="10">
        <v>852702</v>
      </c>
      <c r="T70" s="10">
        <v>857324</v>
      </c>
      <c r="U70" s="10">
        <v>859286</v>
      </c>
      <c r="V70" s="10">
        <v>863581</v>
      </c>
      <c r="W70" s="10">
        <v>869771</v>
      </c>
      <c r="X70" s="10">
        <v>870833</v>
      </c>
      <c r="Y70" s="10">
        <v>871730</v>
      </c>
      <c r="Z70" s="10">
        <v>876641</v>
      </c>
      <c r="AA70" s="10">
        <v>883344</v>
      </c>
      <c r="AB70" s="10">
        <v>881291</v>
      </c>
      <c r="AC70" s="8">
        <f t="shared" si="12"/>
        <v>0.29422329655095442</v>
      </c>
      <c r="AD70" s="8">
        <f t="shared" si="13"/>
        <v>1.0369827597148218E-2</v>
      </c>
      <c r="AE70" s="8">
        <f t="shared" si="14"/>
        <v>3.9826495085708569E-3</v>
      </c>
      <c r="AF70" s="8">
        <f t="shared" si="15"/>
        <v>2.6350495076004066E-3</v>
      </c>
      <c r="AG70" s="8">
        <f t="shared" si="16"/>
        <v>3.6426634079689268E-3</v>
      </c>
      <c r="AH70" s="8">
        <f t="shared" si="17"/>
        <v>-2.3241228785161839E-3</v>
      </c>
    </row>
    <row r="71" spans="1:34" ht="15" customHeight="1" x14ac:dyDescent="0.25">
      <c r="A71" s="5">
        <v>70</v>
      </c>
      <c r="B71" s="6" t="s">
        <v>93</v>
      </c>
      <c r="C71" s="7">
        <v>649181</v>
      </c>
      <c r="D71" s="7">
        <v>657598</v>
      </c>
      <c r="E71" s="7">
        <v>663454</v>
      </c>
      <c r="F71" s="7">
        <v>673209</v>
      </c>
      <c r="G71" s="7">
        <v>685098</v>
      </c>
      <c r="H71" s="7">
        <v>691990</v>
      </c>
      <c r="I71" s="7">
        <v>705320</v>
      </c>
      <c r="J71" s="7">
        <v>719622</v>
      </c>
      <c r="K71" s="7">
        <v>732558</v>
      </c>
      <c r="L71" s="7">
        <v>744730</v>
      </c>
      <c r="M71" s="7">
        <v>769268</v>
      </c>
      <c r="N71" s="7">
        <v>774282</v>
      </c>
      <c r="O71" s="7">
        <v>779789</v>
      </c>
      <c r="P71" s="7">
        <v>785844</v>
      </c>
      <c r="Q71" s="7">
        <v>792359</v>
      </c>
      <c r="R71" s="7">
        <v>801088</v>
      </c>
      <c r="S71" s="7">
        <v>807629</v>
      </c>
      <c r="T71" s="7">
        <v>813748</v>
      </c>
      <c r="U71" s="7">
        <v>819345</v>
      </c>
      <c r="V71" s="7">
        <v>825063</v>
      </c>
      <c r="W71" s="7">
        <v>210857</v>
      </c>
      <c r="X71" s="7">
        <v>212937</v>
      </c>
      <c r="Y71" s="7">
        <v>214401</v>
      </c>
      <c r="Z71" s="7">
        <v>216584</v>
      </c>
      <c r="AA71" s="7">
        <v>218164</v>
      </c>
      <c r="AB71" s="7">
        <v>219062</v>
      </c>
      <c r="AC71" s="8">
        <f t="shared" si="12"/>
        <v>-0.66255635947447633</v>
      </c>
      <c r="AD71" s="8">
        <f t="shared" si="13"/>
        <v>-4.2523662422969011E-2</v>
      </c>
      <c r="AE71" s="8">
        <f t="shared" si="14"/>
        <v>-0.12160737208724604</v>
      </c>
      <c r="AF71" s="8">
        <f t="shared" si="15"/>
        <v>7.6641435790045787E-3</v>
      </c>
      <c r="AG71" s="8">
        <f t="shared" si="16"/>
        <v>7.1946585518205541E-3</v>
      </c>
      <c r="AH71" s="8">
        <f t="shared" si="17"/>
        <v>4.116169487174786E-3</v>
      </c>
    </row>
    <row r="72" spans="1:34" ht="15" customHeight="1" x14ac:dyDescent="0.25">
      <c r="A72" s="5">
        <v>71</v>
      </c>
      <c r="B72" s="9" t="s">
        <v>44</v>
      </c>
      <c r="C72" s="10">
        <v>550875</v>
      </c>
      <c r="D72" s="10">
        <v>557487</v>
      </c>
      <c r="E72" s="10">
        <v>566543</v>
      </c>
      <c r="F72" s="10">
        <v>576539</v>
      </c>
      <c r="G72" s="10">
        <v>590096</v>
      </c>
      <c r="H72" s="10">
        <v>601429</v>
      </c>
      <c r="I72" s="10">
        <v>617619</v>
      </c>
      <c r="J72" s="10">
        <v>631984</v>
      </c>
      <c r="K72" s="10">
        <v>647194</v>
      </c>
      <c r="L72" s="10">
        <v>659191</v>
      </c>
      <c r="M72" s="10">
        <v>667073</v>
      </c>
      <c r="N72" s="10">
        <v>679336</v>
      </c>
      <c r="O72" s="10">
        <v>693444</v>
      </c>
      <c r="P72" s="10">
        <v>706349</v>
      </c>
      <c r="Q72" s="10">
        <v>720386</v>
      </c>
      <c r="R72" s="10">
        <v>737259</v>
      </c>
      <c r="S72" s="10">
        <v>752067</v>
      </c>
      <c r="T72" s="10">
        <v>764925</v>
      </c>
      <c r="U72" s="10">
        <v>776175</v>
      </c>
      <c r="V72" s="10">
        <v>789428</v>
      </c>
      <c r="W72" s="10">
        <v>803468</v>
      </c>
      <c r="X72" s="10">
        <v>815088</v>
      </c>
      <c r="Y72" s="10">
        <v>832106</v>
      </c>
      <c r="Z72" s="10">
        <v>853040</v>
      </c>
      <c r="AA72" s="10">
        <v>874088</v>
      </c>
      <c r="AB72" s="10">
        <v>889263</v>
      </c>
      <c r="AC72" s="8">
        <f t="shared" si="12"/>
        <v>0.61427365554799185</v>
      </c>
      <c r="AD72" s="8">
        <f t="shared" si="13"/>
        <v>1.9340046099735275E-2</v>
      </c>
      <c r="AE72" s="8">
        <f t="shared" si="14"/>
        <v>1.8922175036079514E-2</v>
      </c>
      <c r="AF72" s="8">
        <f t="shared" si="15"/>
        <v>2.0498398800363304E-2</v>
      </c>
      <c r="AG72" s="8">
        <f t="shared" si="16"/>
        <v>2.2391404823999927E-2</v>
      </c>
      <c r="AH72" s="8">
        <f t="shared" si="17"/>
        <v>1.7360952215337587E-2</v>
      </c>
    </row>
    <row r="73" spans="1:34" ht="15" customHeight="1" x14ac:dyDescent="0.25">
      <c r="A73" s="5">
        <v>72</v>
      </c>
      <c r="B73" s="6" t="s">
        <v>23</v>
      </c>
      <c r="C73" s="7">
        <v>443916</v>
      </c>
      <c r="D73" s="7">
        <v>458557</v>
      </c>
      <c r="E73" s="7">
        <v>474109</v>
      </c>
      <c r="F73" s="7">
        <v>490139</v>
      </c>
      <c r="G73" s="7">
        <v>512180</v>
      </c>
      <c r="H73" s="7">
        <v>541542</v>
      </c>
      <c r="I73" s="7">
        <v>565956</v>
      </c>
      <c r="J73" s="7">
        <v>585264</v>
      </c>
      <c r="K73" s="7">
        <v>588709</v>
      </c>
      <c r="L73" s="7">
        <v>586908</v>
      </c>
      <c r="M73" s="7">
        <v>619834</v>
      </c>
      <c r="N73" s="7">
        <v>627959</v>
      </c>
      <c r="O73" s="7">
        <v>638613</v>
      </c>
      <c r="P73" s="7">
        <v>651766</v>
      </c>
      <c r="Q73" s="7">
        <v>666687</v>
      </c>
      <c r="R73" s="7">
        <v>686627</v>
      </c>
      <c r="S73" s="7">
        <v>707252</v>
      </c>
      <c r="T73" s="7">
        <v>722381</v>
      </c>
      <c r="U73" s="7">
        <v>733759</v>
      </c>
      <c r="V73" s="7">
        <v>748275</v>
      </c>
      <c r="W73" s="7">
        <v>765575</v>
      </c>
      <c r="X73" s="7">
        <v>791169</v>
      </c>
      <c r="Y73" s="7">
        <v>828059</v>
      </c>
      <c r="Z73" s="7">
        <v>846125</v>
      </c>
      <c r="AA73" s="7">
        <v>861667</v>
      </c>
      <c r="AB73" s="7">
        <v>875607</v>
      </c>
      <c r="AC73" s="8">
        <f t="shared" si="12"/>
        <v>0.97246100613629605</v>
      </c>
      <c r="AD73" s="8">
        <f t="shared" si="13"/>
        <v>2.7543785588358238E-2</v>
      </c>
      <c r="AE73" s="8">
        <f t="shared" si="14"/>
        <v>2.4610577046346727E-2</v>
      </c>
      <c r="AF73" s="8">
        <f t="shared" si="15"/>
        <v>2.7221962775166197E-2</v>
      </c>
      <c r="AG73" s="8">
        <f t="shared" si="16"/>
        <v>1.878524784204938E-2</v>
      </c>
      <c r="AH73" s="8">
        <f t="shared" si="17"/>
        <v>1.6177943451472554E-2</v>
      </c>
    </row>
    <row r="74" spans="1:34" ht="15" customHeight="1" x14ac:dyDescent="0.25">
      <c r="A74" s="5">
        <v>73</v>
      </c>
      <c r="B74" s="9" t="s">
        <v>14</v>
      </c>
      <c r="C74" s="10">
        <v>485378</v>
      </c>
      <c r="D74" s="10">
        <v>491393</v>
      </c>
      <c r="E74" s="10">
        <v>498428</v>
      </c>
      <c r="F74" s="10">
        <v>508118</v>
      </c>
      <c r="G74" s="10">
        <v>521029</v>
      </c>
      <c r="H74" s="10">
        <v>538638</v>
      </c>
      <c r="I74" s="10">
        <v>557477</v>
      </c>
      <c r="J74" s="10">
        <v>573483</v>
      </c>
      <c r="K74" s="10">
        <v>580282</v>
      </c>
      <c r="L74" s="10">
        <v>583403</v>
      </c>
      <c r="M74" s="10">
        <v>602743</v>
      </c>
      <c r="N74" s="10">
        <v>608144</v>
      </c>
      <c r="O74" s="10">
        <v>612187</v>
      </c>
      <c r="P74" s="10">
        <v>617908</v>
      </c>
      <c r="Q74" s="10">
        <v>628217</v>
      </c>
      <c r="R74" s="10">
        <v>640910</v>
      </c>
      <c r="S74" s="10">
        <v>656847</v>
      </c>
      <c r="T74" s="10">
        <v>674860</v>
      </c>
      <c r="U74" s="10">
        <v>694658</v>
      </c>
      <c r="V74" s="10">
        <v>711023</v>
      </c>
      <c r="W74" s="10">
        <v>730148</v>
      </c>
      <c r="X74" s="10">
        <v>755803</v>
      </c>
      <c r="Y74" s="10">
        <v>790796</v>
      </c>
      <c r="Z74" s="10">
        <v>824794</v>
      </c>
      <c r="AA74" s="10">
        <v>851434</v>
      </c>
      <c r="AB74" s="10">
        <v>874790</v>
      </c>
      <c r="AC74" s="8">
        <f t="shared" si="12"/>
        <v>0.80228605334399172</v>
      </c>
      <c r="AD74" s="8">
        <f t="shared" si="13"/>
        <v>2.3842018134249132E-2</v>
      </c>
      <c r="AE74" s="8">
        <f t="shared" si="14"/>
        <v>3.1598438762868275E-2</v>
      </c>
      <c r="AF74" s="8">
        <f t="shared" si="15"/>
        <v>3.6808578758004584E-2</v>
      </c>
      <c r="AG74" s="8">
        <f t="shared" si="16"/>
        <v>3.4220436510440377E-2</v>
      </c>
      <c r="AH74" s="8">
        <f t="shared" si="17"/>
        <v>2.743136872617255E-2</v>
      </c>
    </row>
    <row r="75" spans="1:34" ht="15" customHeight="1" x14ac:dyDescent="0.25">
      <c r="A75" s="5">
        <v>74</v>
      </c>
      <c r="B75" s="6" t="s">
        <v>28</v>
      </c>
      <c r="C75" s="7">
        <v>468874</v>
      </c>
      <c r="D75" s="7">
        <v>485564</v>
      </c>
      <c r="E75" s="7">
        <v>499028</v>
      </c>
      <c r="F75" s="7">
        <v>510787</v>
      </c>
      <c r="G75" s="7">
        <v>523634</v>
      </c>
      <c r="H75" s="7">
        <v>543915</v>
      </c>
      <c r="I75" s="7">
        <v>566842</v>
      </c>
      <c r="J75" s="7">
        <v>586286</v>
      </c>
      <c r="K75" s="7">
        <v>598719</v>
      </c>
      <c r="L75" s="7">
        <v>606376</v>
      </c>
      <c r="M75" s="7">
        <v>617877</v>
      </c>
      <c r="N75" s="7">
        <v>627689</v>
      </c>
      <c r="O75" s="7">
        <v>637450</v>
      </c>
      <c r="P75" s="7">
        <v>649243</v>
      </c>
      <c r="Q75" s="7">
        <v>662666</v>
      </c>
      <c r="R75" s="7">
        <v>674695</v>
      </c>
      <c r="S75" s="7">
        <v>691403</v>
      </c>
      <c r="T75" s="7">
        <v>709720</v>
      </c>
      <c r="U75" s="7">
        <v>728899</v>
      </c>
      <c r="V75" s="7">
        <v>749205</v>
      </c>
      <c r="W75" s="7">
        <v>770194</v>
      </c>
      <c r="X75" s="7">
        <v>797111</v>
      </c>
      <c r="Y75" s="7">
        <v>813450</v>
      </c>
      <c r="Z75" s="7">
        <v>827672</v>
      </c>
      <c r="AA75" s="7">
        <v>845389</v>
      </c>
      <c r="AB75" s="7">
        <v>864243</v>
      </c>
      <c r="AC75" s="8">
        <f t="shared" si="12"/>
        <v>0.84323080401131223</v>
      </c>
      <c r="AD75" s="8">
        <f t="shared" si="13"/>
        <v>2.4762415682554995E-2</v>
      </c>
      <c r="AE75" s="8">
        <f t="shared" si="14"/>
        <v>2.5068381717243904E-2</v>
      </c>
      <c r="AF75" s="8">
        <f t="shared" si="15"/>
        <v>2.3309834480447211E-2</v>
      </c>
      <c r="AG75" s="8">
        <f t="shared" si="16"/>
        <v>2.0395032517461331E-2</v>
      </c>
      <c r="AH75" s="8">
        <f t="shared" si="17"/>
        <v>2.2302159124379429E-2</v>
      </c>
    </row>
    <row r="76" spans="1:34" ht="15" customHeight="1" x14ac:dyDescent="0.25">
      <c r="A76" s="5">
        <v>75</v>
      </c>
      <c r="B76" s="9" t="s">
        <v>292</v>
      </c>
      <c r="C76" s="10">
        <v>756366</v>
      </c>
      <c r="D76" s="10">
        <v>765278</v>
      </c>
      <c r="E76" s="10">
        <v>776560</v>
      </c>
      <c r="F76" s="10">
        <v>783840</v>
      </c>
      <c r="G76" s="10">
        <v>787749</v>
      </c>
      <c r="H76" s="10">
        <v>786058</v>
      </c>
      <c r="I76" s="10">
        <v>788073</v>
      </c>
      <c r="J76" s="10">
        <v>789671</v>
      </c>
      <c r="K76" s="10">
        <v>794778</v>
      </c>
      <c r="L76" s="10">
        <v>802983</v>
      </c>
      <c r="M76" s="10">
        <v>825173</v>
      </c>
      <c r="N76" s="10">
        <v>830053</v>
      </c>
      <c r="O76" s="10">
        <v>833548</v>
      </c>
      <c r="P76" s="10">
        <v>838106</v>
      </c>
      <c r="Q76" s="10">
        <v>842606</v>
      </c>
      <c r="R76" s="10">
        <v>846209</v>
      </c>
      <c r="S76" s="10">
        <v>847646</v>
      </c>
      <c r="T76" s="10">
        <v>849106</v>
      </c>
      <c r="U76" s="10">
        <v>848179</v>
      </c>
      <c r="V76" s="10">
        <v>845277</v>
      </c>
      <c r="W76" s="10">
        <v>843793</v>
      </c>
      <c r="X76" s="10">
        <v>839956</v>
      </c>
      <c r="Y76" s="10">
        <v>834675</v>
      </c>
      <c r="Z76" s="10">
        <v>832071</v>
      </c>
      <c r="AA76" s="10">
        <v>833431</v>
      </c>
      <c r="AB76" s="10">
        <v>830851</v>
      </c>
      <c r="AC76" s="8">
        <f t="shared" si="12"/>
        <v>9.8477456681024797E-2</v>
      </c>
      <c r="AD76" s="8">
        <f t="shared" si="13"/>
        <v>3.7640700136876148E-3</v>
      </c>
      <c r="AE76" s="8">
        <f t="shared" si="14"/>
        <v>-1.8299133911164889E-3</v>
      </c>
      <c r="AF76" s="8">
        <f t="shared" si="15"/>
        <v>-3.0865721352202335E-3</v>
      </c>
      <c r="AG76" s="8">
        <f t="shared" si="16"/>
        <v>-1.5294794171496484E-3</v>
      </c>
      <c r="AH76" s="8">
        <f t="shared" si="17"/>
        <v>-3.0956371913211773E-3</v>
      </c>
    </row>
    <row r="77" spans="1:34" ht="15" customHeight="1" x14ac:dyDescent="0.25">
      <c r="A77" s="5">
        <v>76</v>
      </c>
      <c r="B77" s="6" t="s">
        <v>222</v>
      </c>
      <c r="C77" s="7">
        <v>848093</v>
      </c>
      <c r="D77" s="7">
        <v>846089</v>
      </c>
      <c r="E77" s="7">
        <v>845416</v>
      </c>
      <c r="F77" s="7">
        <v>845508</v>
      </c>
      <c r="G77" s="7">
        <v>845594</v>
      </c>
      <c r="H77" s="7">
        <v>843575</v>
      </c>
      <c r="I77" s="7">
        <v>841558</v>
      </c>
      <c r="J77" s="7">
        <v>839563</v>
      </c>
      <c r="K77" s="7">
        <v>837036</v>
      </c>
      <c r="L77" s="7">
        <v>835063</v>
      </c>
      <c r="M77" s="7">
        <v>799820</v>
      </c>
      <c r="N77" s="7">
        <v>801553</v>
      </c>
      <c r="O77" s="7">
        <v>802845</v>
      </c>
      <c r="P77" s="7">
        <v>803169</v>
      </c>
      <c r="Q77" s="7">
        <v>803327</v>
      </c>
      <c r="R77" s="7">
        <v>802986</v>
      </c>
      <c r="S77" s="7">
        <v>805185</v>
      </c>
      <c r="T77" s="7">
        <v>807221</v>
      </c>
      <c r="U77" s="7">
        <v>809468</v>
      </c>
      <c r="V77" s="7">
        <v>812726</v>
      </c>
      <c r="W77" s="7">
        <v>814230</v>
      </c>
      <c r="X77" s="7">
        <v>813698</v>
      </c>
      <c r="Y77" s="7">
        <v>813396</v>
      </c>
      <c r="Z77" s="7">
        <v>815907</v>
      </c>
      <c r="AA77" s="7">
        <v>820950</v>
      </c>
      <c r="AB77" s="7">
        <v>826554</v>
      </c>
      <c r="AC77" s="8">
        <f t="shared" si="12"/>
        <v>-2.5396978869062708E-2</v>
      </c>
      <c r="AD77" s="8">
        <f t="shared" si="13"/>
        <v>-1.0284727074391098E-3</v>
      </c>
      <c r="AE77" s="8">
        <f t="shared" si="14"/>
        <v>2.8969853458116201E-3</v>
      </c>
      <c r="AF77" s="8">
        <f t="shared" si="15"/>
        <v>3.0089918564908391E-3</v>
      </c>
      <c r="AG77" s="8">
        <f t="shared" si="16"/>
        <v>5.3633901045624377E-3</v>
      </c>
      <c r="AH77" s="8">
        <f t="shared" si="17"/>
        <v>6.8262378951215053E-3</v>
      </c>
    </row>
    <row r="78" spans="1:34" ht="15" customHeight="1" x14ac:dyDescent="0.25">
      <c r="A78" s="5">
        <v>77</v>
      </c>
      <c r="B78" s="9" t="s">
        <v>90</v>
      </c>
      <c r="C78" s="10">
        <v>567968</v>
      </c>
      <c r="D78" s="10">
        <v>591000</v>
      </c>
      <c r="E78" s="10">
        <v>608367</v>
      </c>
      <c r="F78" s="10">
        <v>625236</v>
      </c>
      <c r="G78" s="10">
        <v>640964</v>
      </c>
      <c r="H78" s="10">
        <v>654451</v>
      </c>
      <c r="I78" s="10">
        <v>659897</v>
      </c>
      <c r="J78" s="10">
        <v>665246</v>
      </c>
      <c r="K78" s="10">
        <v>668753</v>
      </c>
      <c r="L78" s="10">
        <v>674860</v>
      </c>
      <c r="M78" s="10">
        <v>687419</v>
      </c>
      <c r="N78" s="10">
        <v>695787</v>
      </c>
      <c r="O78" s="10">
        <v>702187</v>
      </c>
      <c r="P78" s="10">
        <v>705793</v>
      </c>
      <c r="Q78" s="10">
        <v>716476</v>
      </c>
      <c r="R78" s="10">
        <v>728317</v>
      </c>
      <c r="S78" s="10">
        <v>740281</v>
      </c>
      <c r="T78" s="10">
        <v>752124</v>
      </c>
      <c r="U78" s="10">
        <v>762646</v>
      </c>
      <c r="V78" s="10">
        <v>772845</v>
      </c>
      <c r="W78" s="10">
        <v>780618</v>
      </c>
      <c r="X78" s="10">
        <v>788040</v>
      </c>
      <c r="Y78" s="10">
        <v>795443</v>
      </c>
      <c r="Z78" s="10">
        <v>806055</v>
      </c>
      <c r="AA78" s="10">
        <v>817149</v>
      </c>
      <c r="AB78" s="10">
        <v>823815</v>
      </c>
      <c r="AC78" s="8">
        <f t="shared" si="12"/>
        <v>0.45046023719646178</v>
      </c>
      <c r="AD78" s="8">
        <f t="shared" si="13"/>
        <v>1.4986423397594262E-2</v>
      </c>
      <c r="AE78" s="8">
        <f t="shared" si="14"/>
        <v>1.2397175435279628E-2</v>
      </c>
      <c r="AF78" s="8">
        <f t="shared" si="15"/>
        <v>1.0830242337799945E-2</v>
      </c>
      <c r="AG78" s="8">
        <f t="shared" si="16"/>
        <v>1.1750770163090785E-2</v>
      </c>
      <c r="AH78" s="8">
        <f t="shared" si="17"/>
        <v>8.1576309828440101E-3</v>
      </c>
    </row>
    <row r="79" spans="1:34" ht="15" customHeight="1" x14ac:dyDescent="0.25">
      <c r="A79" s="5">
        <v>78</v>
      </c>
      <c r="B79" s="6" t="s">
        <v>141</v>
      </c>
      <c r="C79" s="7">
        <v>645536</v>
      </c>
      <c r="D79" s="7">
        <v>652373</v>
      </c>
      <c r="E79" s="7">
        <v>656811</v>
      </c>
      <c r="F79" s="7">
        <v>661123</v>
      </c>
      <c r="G79" s="7">
        <v>665024</v>
      </c>
      <c r="H79" s="7">
        <v>673638</v>
      </c>
      <c r="I79" s="7">
        <v>685582</v>
      </c>
      <c r="J79" s="7">
        <v>696287</v>
      </c>
      <c r="K79" s="7">
        <v>707185</v>
      </c>
      <c r="L79" s="7">
        <v>714765</v>
      </c>
      <c r="M79" s="7">
        <v>725309</v>
      </c>
      <c r="N79" s="7">
        <v>730282</v>
      </c>
      <c r="O79" s="7">
        <v>735775</v>
      </c>
      <c r="P79" s="7">
        <v>741013</v>
      </c>
      <c r="Q79" s="7">
        <v>747009</v>
      </c>
      <c r="R79" s="7">
        <v>751915</v>
      </c>
      <c r="S79" s="7">
        <v>759364</v>
      </c>
      <c r="T79" s="7">
        <v>762986</v>
      </c>
      <c r="U79" s="7">
        <v>767691</v>
      </c>
      <c r="V79" s="7">
        <v>773148</v>
      </c>
      <c r="W79" s="7">
        <v>774328</v>
      </c>
      <c r="X79" s="7">
        <v>778524</v>
      </c>
      <c r="Y79" s="7">
        <v>784794</v>
      </c>
      <c r="Z79" s="7">
        <v>791773</v>
      </c>
      <c r="AA79" s="7">
        <v>799545</v>
      </c>
      <c r="AB79" s="7">
        <v>805945</v>
      </c>
      <c r="AC79" s="8">
        <f t="shared" si="12"/>
        <v>0.24848962722450801</v>
      </c>
      <c r="AD79" s="8">
        <f t="shared" si="13"/>
        <v>8.9169017068619905E-3</v>
      </c>
      <c r="AE79" s="8">
        <f t="shared" si="14"/>
        <v>6.9633538175164489E-3</v>
      </c>
      <c r="AF79" s="8">
        <f t="shared" si="15"/>
        <v>8.0361066594574204E-3</v>
      </c>
      <c r="AG79" s="8">
        <f t="shared" si="16"/>
        <v>8.9041545599883865E-3</v>
      </c>
      <c r="AH79" s="8">
        <f t="shared" si="17"/>
        <v>8.0045525892851552E-3</v>
      </c>
    </row>
    <row r="80" spans="1:34" ht="15" customHeight="1" x14ac:dyDescent="0.25">
      <c r="A80" s="5">
        <v>79</v>
      </c>
      <c r="B80" s="9" t="s">
        <v>132</v>
      </c>
      <c r="C80" s="10">
        <v>540111</v>
      </c>
      <c r="D80" s="10">
        <v>556604</v>
      </c>
      <c r="E80" s="10">
        <v>566091</v>
      </c>
      <c r="F80" s="10">
        <v>572399</v>
      </c>
      <c r="G80" s="10">
        <v>579810</v>
      </c>
      <c r="H80" s="10">
        <v>588385</v>
      </c>
      <c r="I80" s="10">
        <v>601150</v>
      </c>
      <c r="J80" s="10">
        <v>607267</v>
      </c>
      <c r="K80" s="10">
        <v>616975</v>
      </c>
      <c r="L80" s="10">
        <v>626227</v>
      </c>
      <c r="M80" s="10">
        <v>650626</v>
      </c>
      <c r="N80" s="10">
        <v>661076</v>
      </c>
      <c r="O80" s="10">
        <v>669939</v>
      </c>
      <c r="P80" s="10">
        <v>679391</v>
      </c>
      <c r="Q80" s="10">
        <v>687526</v>
      </c>
      <c r="R80" s="10">
        <v>698874</v>
      </c>
      <c r="S80" s="10">
        <v>714386</v>
      </c>
      <c r="T80" s="10">
        <v>727427</v>
      </c>
      <c r="U80" s="10">
        <v>740039</v>
      </c>
      <c r="V80" s="10">
        <v>749730</v>
      </c>
      <c r="W80" s="10">
        <v>758467</v>
      </c>
      <c r="X80" s="10">
        <v>763359</v>
      </c>
      <c r="Y80" s="10">
        <v>766673</v>
      </c>
      <c r="Z80" s="10">
        <v>770497</v>
      </c>
      <c r="AA80" s="10">
        <v>777099</v>
      </c>
      <c r="AB80" s="10">
        <v>781796</v>
      </c>
      <c r="AC80" s="8">
        <f t="shared" si="12"/>
        <v>0.4474728342877668</v>
      </c>
      <c r="AD80" s="8">
        <f t="shared" si="13"/>
        <v>1.4902720996891938E-2</v>
      </c>
      <c r="AE80" s="8">
        <f t="shared" si="14"/>
        <v>1.127543068537773E-2</v>
      </c>
      <c r="AF80" s="8">
        <f t="shared" si="15"/>
        <v>6.0773015228372529E-3</v>
      </c>
      <c r="AG80" s="8">
        <f t="shared" si="16"/>
        <v>6.5323979346498806E-3</v>
      </c>
      <c r="AH80" s="8">
        <f t="shared" si="17"/>
        <v>6.0442749250738965E-3</v>
      </c>
    </row>
    <row r="81" spans="1:34" ht="15" customHeight="1" x14ac:dyDescent="0.25">
      <c r="A81" s="5">
        <v>80</v>
      </c>
      <c r="B81" s="6" t="s">
        <v>149</v>
      </c>
      <c r="C81" s="7">
        <v>612149</v>
      </c>
      <c r="D81" s="7">
        <v>617414</v>
      </c>
      <c r="E81" s="7">
        <v>623045</v>
      </c>
      <c r="F81" s="7">
        <v>629617</v>
      </c>
      <c r="G81" s="7">
        <v>637233</v>
      </c>
      <c r="H81" s="7">
        <v>645679</v>
      </c>
      <c r="I81" s="7">
        <v>657664</v>
      </c>
      <c r="J81" s="7">
        <v>666490</v>
      </c>
      <c r="K81" s="7">
        <v>675921</v>
      </c>
      <c r="L81" s="7">
        <v>685488</v>
      </c>
      <c r="M81" s="7">
        <v>702375</v>
      </c>
      <c r="N81" s="7">
        <v>711061</v>
      </c>
      <c r="O81" s="7">
        <v>718366</v>
      </c>
      <c r="P81" s="7">
        <v>724182</v>
      </c>
      <c r="Q81" s="7">
        <v>729463</v>
      </c>
      <c r="R81" s="7">
        <v>732412</v>
      </c>
      <c r="S81" s="7">
        <v>735686</v>
      </c>
      <c r="T81" s="7">
        <v>739615</v>
      </c>
      <c r="U81" s="7">
        <v>742454</v>
      </c>
      <c r="V81" s="7">
        <v>744900</v>
      </c>
      <c r="W81" s="7">
        <v>748989</v>
      </c>
      <c r="X81" s="7">
        <v>751980</v>
      </c>
      <c r="Y81" s="7">
        <v>758829</v>
      </c>
      <c r="Z81" s="7">
        <v>765621</v>
      </c>
      <c r="AA81" s="7">
        <v>772588</v>
      </c>
      <c r="AB81" s="7">
        <v>777607</v>
      </c>
      <c r="AC81" s="8">
        <f t="shared" si="12"/>
        <v>0.27029040315348063</v>
      </c>
      <c r="AD81" s="8">
        <f t="shared" si="13"/>
        <v>9.6157586911800319E-3</v>
      </c>
      <c r="AE81" s="8">
        <f t="shared" si="14"/>
        <v>6.0057685445149556E-3</v>
      </c>
      <c r="AF81" s="8">
        <f t="shared" si="15"/>
        <v>7.5275824650256062E-3</v>
      </c>
      <c r="AG81" s="8">
        <f t="shared" si="16"/>
        <v>8.1815540051892732E-3</v>
      </c>
      <c r="AH81" s="8">
        <f t="shared" si="17"/>
        <v>6.4963473416620498E-3</v>
      </c>
    </row>
    <row r="82" spans="1:34" ht="15" customHeight="1" x14ac:dyDescent="0.25">
      <c r="A82" s="5">
        <v>81</v>
      </c>
      <c r="B82" s="9" t="s">
        <v>21</v>
      </c>
      <c r="C82" s="10">
        <v>379919</v>
      </c>
      <c r="D82" s="10">
        <v>396239</v>
      </c>
      <c r="E82" s="10">
        <v>405742</v>
      </c>
      <c r="F82" s="10">
        <v>418064</v>
      </c>
      <c r="G82" s="10">
        <v>442891</v>
      </c>
      <c r="H82" s="10">
        <v>463583</v>
      </c>
      <c r="I82" s="10">
        <v>491423</v>
      </c>
      <c r="J82" s="10">
        <v>522453</v>
      </c>
      <c r="K82" s="10">
        <v>539754</v>
      </c>
      <c r="L82" s="10">
        <v>555551</v>
      </c>
      <c r="M82" s="10">
        <v>530587</v>
      </c>
      <c r="N82" s="10">
        <v>542614</v>
      </c>
      <c r="O82" s="10">
        <v>552890</v>
      </c>
      <c r="P82" s="10">
        <v>565742</v>
      </c>
      <c r="Q82" s="10">
        <v>576538</v>
      </c>
      <c r="R82" s="10">
        <v>589961</v>
      </c>
      <c r="S82" s="10">
        <v>609431</v>
      </c>
      <c r="T82" s="10">
        <v>627363</v>
      </c>
      <c r="U82" s="10">
        <v>643321</v>
      </c>
      <c r="V82" s="10">
        <v>658446</v>
      </c>
      <c r="W82" s="10">
        <v>675397</v>
      </c>
      <c r="X82" s="10">
        <v>698249</v>
      </c>
      <c r="Y82" s="10">
        <v>717814</v>
      </c>
      <c r="Z82" s="10">
        <v>739116</v>
      </c>
      <c r="AA82" s="10">
        <v>758992</v>
      </c>
      <c r="AB82" s="10">
        <v>773426</v>
      </c>
      <c r="AC82" s="8">
        <f t="shared" si="12"/>
        <v>1.0357655184394567</v>
      </c>
      <c r="AD82" s="8">
        <f t="shared" si="13"/>
        <v>2.8843007280649591E-2</v>
      </c>
      <c r="AE82" s="8">
        <f t="shared" si="14"/>
        <v>2.7447279248421053E-2</v>
      </c>
      <c r="AF82" s="8">
        <f t="shared" si="15"/>
        <v>2.7476571896225988E-2</v>
      </c>
      <c r="AG82" s="8">
        <f t="shared" si="16"/>
        <v>2.5185089364839541E-2</v>
      </c>
      <c r="AH82" s="8">
        <f t="shared" si="17"/>
        <v>1.9017328245884015E-2</v>
      </c>
    </row>
    <row r="83" spans="1:34" ht="15" customHeight="1" x14ac:dyDescent="0.25">
      <c r="A83" s="5">
        <v>82</v>
      </c>
      <c r="B83" s="6" t="s">
        <v>76</v>
      </c>
      <c r="C83" s="7">
        <v>483210</v>
      </c>
      <c r="D83" s="7">
        <v>490191</v>
      </c>
      <c r="E83" s="7">
        <v>496973</v>
      </c>
      <c r="F83" s="7">
        <v>504107</v>
      </c>
      <c r="G83" s="7">
        <v>511589</v>
      </c>
      <c r="H83" s="7">
        <v>522760</v>
      </c>
      <c r="I83" s="7">
        <v>533704</v>
      </c>
      <c r="J83" s="7">
        <v>544240</v>
      </c>
      <c r="K83" s="7">
        <v>554101</v>
      </c>
      <c r="L83" s="7">
        <v>562906</v>
      </c>
      <c r="M83" s="7">
        <v>609018</v>
      </c>
      <c r="N83" s="7">
        <v>618750</v>
      </c>
      <c r="O83" s="7">
        <v>627599</v>
      </c>
      <c r="P83" s="7">
        <v>639026</v>
      </c>
      <c r="Q83" s="7">
        <v>651203</v>
      </c>
      <c r="R83" s="7">
        <v>661440</v>
      </c>
      <c r="S83" s="7">
        <v>673388</v>
      </c>
      <c r="T83" s="7">
        <v>684183</v>
      </c>
      <c r="U83" s="7">
        <v>693828</v>
      </c>
      <c r="V83" s="7">
        <v>703282</v>
      </c>
      <c r="W83" s="7">
        <v>711197</v>
      </c>
      <c r="X83" s="7">
        <v>720947</v>
      </c>
      <c r="Y83" s="7">
        <v>729291</v>
      </c>
      <c r="Z83" s="7">
        <v>739208</v>
      </c>
      <c r="AA83" s="7">
        <v>750777</v>
      </c>
      <c r="AB83" s="7">
        <v>758539</v>
      </c>
      <c r="AC83" s="8">
        <f t="shared" si="12"/>
        <v>0.56979160199499179</v>
      </c>
      <c r="AD83" s="8">
        <f t="shared" si="13"/>
        <v>1.820137704778535E-2</v>
      </c>
      <c r="AE83" s="8">
        <f t="shared" si="14"/>
        <v>1.3791734287416091E-2</v>
      </c>
      <c r="AF83" s="8">
        <f t="shared" si="15"/>
        <v>1.2972370282522183E-2</v>
      </c>
      <c r="AG83" s="8">
        <f t="shared" si="16"/>
        <v>1.3193403409981208E-2</v>
      </c>
      <c r="AH83" s="8">
        <f t="shared" si="17"/>
        <v>1.0338622520402197E-2</v>
      </c>
    </row>
    <row r="84" spans="1:34" ht="15" customHeight="1" x14ac:dyDescent="0.25">
      <c r="A84" s="5">
        <v>83</v>
      </c>
      <c r="B84" s="9" t="s">
        <v>35</v>
      </c>
      <c r="C84" s="10">
        <v>445060</v>
      </c>
      <c r="D84" s="10">
        <v>451291</v>
      </c>
      <c r="E84" s="10">
        <v>458400</v>
      </c>
      <c r="F84" s="10">
        <v>465989</v>
      </c>
      <c r="G84" s="10">
        <v>476695</v>
      </c>
      <c r="H84" s="10">
        <v>485940</v>
      </c>
      <c r="I84" s="10">
        <v>494302</v>
      </c>
      <c r="J84" s="10">
        <v>498769</v>
      </c>
      <c r="K84" s="10">
        <v>497344</v>
      </c>
      <c r="L84" s="10">
        <v>495890</v>
      </c>
      <c r="M84" s="10">
        <v>590307</v>
      </c>
      <c r="N84" s="10">
        <v>590924</v>
      </c>
      <c r="O84" s="10">
        <v>593177</v>
      </c>
      <c r="P84" s="10">
        <v>597667</v>
      </c>
      <c r="Q84" s="10">
        <v>605244</v>
      </c>
      <c r="R84" s="10">
        <v>617026</v>
      </c>
      <c r="S84" s="10">
        <v>631169</v>
      </c>
      <c r="T84" s="10">
        <v>642646</v>
      </c>
      <c r="U84" s="10">
        <v>652221</v>
      </c>
      <c r="V84" s="10">
        <v>661350</v>
      </c>
      <c r="W84" s="10">
        <v>671822</v>
      </c>
      <c r="X84" s="10">
        <v>687610</v>
      </c>
      <c r="Y84" s="10">
        <v>707523</v>
      </c>
      <c r="Z84" s="10">
        <v>723779</v>
      </c>
      <c r="AA84" s="10">
        <v>737391</v>
      </c>
      <c r="AB84" s="10">
        <v>746933</v>
      </c>
      <c r="AC84" s="8">
        <f t="shared" si="12"/>
        <v>0.67827483934750366</v>
      </c>
      <c r="AD84" s="8">
        <f t="shared" si="13"/>
        <v>2.0926609274248609E-2</v>
      </c>
      <c r="AE84" s="8">
        <f t="shared" si="14"/>
        <v>1.9290128604794621E-2</v>
      </c>
      <c r="AF84" s="8">
        <f t="shared" si="15"/>
        <v>2.1422652526974506E-2</v>
      </c>
      <c r="AG84" s="8">
        <f t="shared" si="16"/>
        <v>1.8232672433234454E-2</v>
      </c>
      <c r="AH84" s="8">
        <f t="shared" si="17"/>
        <v>1.2940217605042643E-2</v>
      </c>
    </row>
    <row r="85" spans="1:34" ht="15" customHeight="1" x14ac:dyDescent="0.25">
      <c r="A85" s="5">
        <v>84</v>
      </c>
      <c r="B85" s="9" t="s">
        <v>111</v>
      </c>
      <c r="C85" s="10">
        <v>504044</v>
      </c>
      <c r="D85" s="10">
        <v>511777</v>
      </c>
      <c r="E85" s="10">
        <v>519570</v>
      </c>
      <c r="F85" s="10">
        <v>526419</v>
      </c>
      <c r="G85" s="10">
        <v>533567</v>
      </c>
      <c r="H85" s="10">
        <v>540145</v>
      </c>
      <c r="I85" s="10">
        <v>547093</v>
      </c>
      <c r="J85" s="10">
        <v>554887</v>
      </c>
      <c r="K85" s="10">
        <v>562065</v>
      </c>
      <c r="L85" s="10">
        <v>570025</v>
      </c>
      <c r="M85" s="10">
        <v>606930</v>
      </c>
      <c r="N85" s="10">
        <v>614664</v>
      </c>
      <c r="O85" s="10">
        <v>622418</v>
      </c>
      <c r="P85" s="10">
        <v>630723</v>
      </c>
      <c r="Q85" s="10">
        <v>638431</v>
      </c>
      <c r="R85" s="10">
        <v>646456</v>
      </c>
      <c r="S85" s="10">
        <v>655902</v>
      </c>
      <c r="T85" s="10">
        <v>663783</v>
      </c>
      <c r="U85" s="10">
        <v>669494</v>
      </c>
      <c r="V85" s="10">
        <v>675983</v>
      </c>
      <c r="W85" s="10">
        <v>681904</v>
      </c>
      <c r="X85" s="10">
        <v>681156</v>
      </c>
      <c r="Y85" s="10">
        <v>689975</v>
      </c>
      <c r="Z85" s="10">
        <v>698155</v>
      </c>
      <c r="AA85" s="10">
        <v>705542</v>
      </c>
      <c r="AB85" s="10">
        <v>709685</v>
      </c>
      <c r="AC85" s="8">
        <f t="shared" si="12"/>
        <v>0.4079822396457452</v>
      </c>
      <c r="AD85" s="8">
        <f t="shared" si="13"/>
        <v>1.3780391974230088E-2</v>
      </c>
      <c r="AE85" s="8">
        <f t="shared" si="14"/>
        <v>9.3752824443433802E-3</v>
      </c>
      <c r="AF85" s="8">
        <f t="shared" si="15"/>
        <v>8.0184417098141392E-3</v>
      </c>
      <c r="AG85" s="8">
        <f t="shared" si="16"/>
        <v>9.4328261522711454E-3</v>
      </c>
      <c r="AH85" s="8">
        <f t="shared" si="17"/>
        <v>5.8720813218773654E-3</v>
      </c>
    </row>
    <row r="86" spans="1:34" ht="15" customHeight="1" x14ac:dyDescent="0.25">
      <c r="A86" s="5">
        <v>85</v>
      </c>
      <c r="B86" s="6" t="s">
        <v>108</v>
      </c>
      <c r="C86" s="7">
        <v>423413</v>
      </c>
      <c r="D86" s="7">
        <v>429861</v>
      </c>
      <c r="E86" s="7">
        <v>435380</v>
      </c>
      <c r="F86" s="7">
        <v>439368</v>
      </c>
      <c r="G86" s="7">
        <v>445001</v>
      </c>
      <c r="H86" s="7">
        <v>452906</v>
      </c>
      <c r="I86" s="7">
        <v>463033</v>
      </c>
      <c r="J86" s="7">
        <v>471997</v>
      </c>
      <c r="K86" s="7">
        <v>480063</v>
      </c>
      <c r="L86" s="7">
        <v>484921</v>
      </c>
      <c r="M86" s="7">
        <v>641155</v>
      </c>
      <c r="N86" s="7">
        <v>643874</v>
      </c>
      <c r="O86" s="7">
        <v>646116</v>
      </c>
      <c r="P86" s="7">
        <v>648958</v>
      </c>
      <c r="Q86" s="7">
        <v>652015</v>
      </c>
      <c r="R86" s="7">
        <v>654759</v>
      </c>
      <c r="S86" s="7">
        <v>659348</v>
      </c>
      <c r="T86" s="7">
        <v>664608</v>
      </c>
      <c r="U86" s="7">
        <v>668623</v>
      </c>
      <c r="V86" s="7">
        <v>673257</v>
      </c>
      <c r="W86" s="7">
        <v>676371</v>
      </c>
      <c r="X86" s="7">
        <v>681982</v>
      </c>
      <c r="Y86" s="7">
        <v>688548</v>
      </c>
      <c r="Z86" s="7">
        <v>696653</v>
      </c>
      <c r="AA86" s="7">
        <v>705337</v>
      </c>
      <c r="AB86" s="7">
        <v>712206</v>
      </c>
      <c r="AC86" s="8">
        <f t="shared" si="12"/>
        <v>0.68205983283460825</v>
      </c>
      <c r="AD86" s="8">
        <f t="shared" si="13"/>
        <v>2.1018609070337479E-2</v>
      </c>
      <c r="AE86" s="8">
        <f t="shared" si="14"/>
        <v>8.4454600086596443E-3</v>
      </c>
      <c r="AF86" s="8">
        <f t="shared" si="15"/>
        <v>1.0378578346877498E-2</v>
      </c>
      <c r="AG86" s="8">
        <f t="shared" si="16"/>
        <v>1.1324361538175509E-2</v>
      </c>
      <c r="AH86" s="8">
        <f t="shared" si="17"/>
        <v>9.7386072189605821E-3</v>
      </c>
    </row>
    <row r="87" spans="1:34" ht="15" customHeight="1" x14ac:dyDescent="0.25">
      <c r="A87" s="5">
        <v>86</v>
      </c>
      <c r="B87" s="9" t="s">
        <v>262</v>
      </c>
      <c r="C87" s="10">
        <v>695971</v>
      </c>
      <c r="D87" s="10">
        <v>698288</v>
      </c>
      <c r="E87" s="10">
        <v>699606</v>
      </c>
      <c r="F87" s="10">
        <v>700286</v>
      </c>
      <c r="G87" s="10">
        <v>700587</v>
      </c>
      <c r="H87" s="10">
        <v>700649</v>
      </c>
      <c r="I87" s="10">
        <v>700013</v>
      </c>
      <c r="J87" s="10">
        <v>700559</v>
      </c>
      <c r="K87" s="10">
        <v>699954</v>
      </c>
      <c r="L87" s="10">
        <v>699935</v>
      </c>
      <c r="M87" s="10">
        <v>703057</v>
      </c>
      <c r="N87" s="10">
        <v>703260</v>
      </c>
      <c r="O87" s="10">
        <v>702223</v>
      </c>
      <c r="P87" s="10">
        <v>703776</v>
      </c>
      <c r="Q87" s="10">
        <v>705090</v>
      </c>
      <c r="R87" s="10">
        <v>704604</v>
      </c>
      <c r="S87" s="10">
        <v>703787</v>
      </c>
      <c r="T87" s="10">
        <v>704133</v>
      </c>
      <c r="U87" s="10">
        <v>703815</v>
      </c>
      <c r="V87" s="10">
        <v>703235</v>
      </c>
      <c r="W87" s="10">
        <v>701686</v>
      </c>
      <c r="X87" s="10">
        <v>696259</v>
      </c>
      <c r="Y87" s="10">
        <v>697697</v>
      </c>
      <c r="Z87" s="10">
        <v>698608</v>
      </c>
      <c r="AA87" s="10">
        <v>700152</v>
      </c>
      <c r="AB87" s="10">
        <v>701780</v>
      </c>
      <c r="AC87" s="8">
        <f t="shared" si="12"/>
        <v>8.3466121433220641E-3</v>
      </c>
      <c r="AD87" s="8">
        <f t="shared" si="13"/>
        <v>3.3253414905565215E-4</v>
      </c>
      <c r="AE87" s="8">
        <f t="shared" si="14"/>
        <v>-4.0151719793191099E-4</v>
      </c>
      <c r="AF87" s="8">
        <f t="shared" si="15"/>
        <v>2.6791175367302245E-5</v>
      </c>
      <c r="AG87" s="8">
        <f t="shared" si="16"/>
        <v>1.9469106080838294E-3</v>
      </c>
      <c r="AH87" s="8">
        <f t="shared" si="17"/>
        <v>2.3252093831053829E-3</v>
      </c>
    </row>
    <row r="88" spans="1:34" ht="15" customHeight="1" x14ac:dyDescent="0.25">
      <c r="A88" s="5">
        <v>87</v>
      </c>
      <c r="B88" s="6" t="s">
        <v>312</v>
      </c>
      <c r="C88" s="7">
        <v>444874</v>
      </c>
      <c r="D88" s="7">
        <v>452750</v>
      </c>
      <c r="E88" s="7">
        <v>461783</v>
      </c>
      <c r="F88" s="7">
        <v>471114</v>
      </c>
      <c r="G88" s="7">
        <v>480882</v>
      </c>
      <c r="H88" s="7">
        <v>491114</v>
      </c>
      <c r="I88" s="7">
        <v>503264</v>
      </c>
      <c r="J88" s="7">
        <v>517370</v>
      </c>
      <c r="K88" s="7">
        <v>530998</v>
      </c>
      <c r="L88" s="7">
        <v>541569</v>
      </c>
      <c r="M88" s="7">
        <v>599888</v>
      </c>
      <c r="N88" s="7">
        <v>606316</v>
      </c>
      <c r="O88" s="7">
        <v>613504</v>
      </c>
      <c r="P88" s="7">
        <v>623123</v>
      </c>
      <c r="Q88" s="7">
        <v>633253</v>
      </c>
      <c r="R88" s="7">
        <v>643407</v>
      </c>
      <c r="S88" s="7">
        <v>656094</v>
      </c>
      <c r="T88" s="7">
        <v>668021</v>
      </c>
      <c r="U88" s="7">
        <v>677771</v>
      </c>
      <c r="V88" s="7">
        <v>687971</v>
      </c>
      <c r="W88" s="7">
        <v>639140</v>
      </c>
      <c r="X88" s="7">
        <v>646856</v>
      </c>
      <c r="Y88" s="7">
        <v>653184</v>
      </c>
      <c r="Z88" s="7">
        <v>660366</v>
      </c>
      <c r="AA88" s="7">
        <v>667789</v>
      </c>
      <c r="AB88" s="7">
        <v>672784</v>
      </c>
      <c r="AC88" s="8">
        <f t="shared" si="12"/>
        <v>0.51230235976928296</v>
      </c>
      <c r="AD88" s="8">
        <f t="shared" si="13"/>
        <v>1.6682961213927872E-2</v>
      </c>
      <c r="AE88" s="8">
        <f t="shared" si="14"/>
        <v>4.4746648192246496E-3</v>
      </c>
      <c r="AF88" s="8">
        <f t="shared" si="15"/>
        <v>1.0312976819715658E-2</v>
      </c>
      <c r="AG88" s="8">
        <f t="shared" si="16"/>
        <v>9.903875670553175E-3</v>
      </c>
      <c r="AH88" s="8">
        <f t="shared" si="17"/>
        <v>7.4799075755964837E-3</v>
      </c>
    </row>
    <row r="89" spans="1:34" ht="15" customHeight="1" x14ac:dyDescent="0.25">
      <c r="A89" s="5">
        <v>88</v>
      </c>
      <c r="B89" s="9" t="s">
        <v>169</v>
      </c>
      <c r="C89" s="10">
        <v>572045</v>
      </c>
      <c r="D89" s="10">
        <v>574528</v>
      </c>
      <c r="E89" s="10">
        <v>578622</v>
      </c>
      <c r="F89" s="10">
        <v>579800</v>
      </c>
      <c r="G89" s="10">
        <v>581206</v>
      </c>
      <c r="H89" s="10">
        <v>583759</v>
      </c>
      <c r="I89" s="10">
        <v>588228</v>
      </c>
      <c r="J89" s="10">
        <v>595342</v>
      </c>
      <c r="K89" s="10">
        <v>603205</v>
      </c>
      <c r="L89" s="10">
        <v>612683</v>
      </c>
      <c r="M89" s="10">
        <v>624006</v>
      </c>
      <c r="N89" s="10">
        <v>625929</v>
      </c>
      <c r="O89" s="10">
        <v>629232</v>
      </c>
      <c r="P89" s="10">
        <v>631918</v>
      </c>
      <c r="Q89" s="10">
        <v>634817</v>
      </c>
      <c r="R89" s="10">
        <v>638028</v>
      </c>
      <c r="S89" s="10">
        <v>640682</v>
      </c>
      <c r="T89" s="10">
        <v>640970</v>
      </c>
      <c r="U89" s="10">
        <v>641525</v>
      </c>
      <c r="V89" s="10">
        <v>644747</v>
      </c>
      <c r="W89" s="10">
        <v>648556</v>
      </c>
      <c r="X89" s="10">
        <v>648758</v>
      </c>
      <c r="Y89" s="10">
        <v>649765</v>
      </c>
      <c r="Z89" s="10">
        <v>654057</v>
      </c>
      <c r="AA89" s="10">
        <v>659504</v>
      </c>
      <c r="AB89" s="10">
        <v>663809</v>
      </c>
      <c r="AC89" s="8">
        <f t="shared" si="12"/>
        <v>0.16041395344771828</v>
      </c>
      <c r="AD89" s="8">
        <f t="shared" si="13"/>
        <v>5.9688147224736809E-3</v>
      </c>
      <c r="AE89" s="8">
        <f t="shared" si="14"/>
        <v>3.9690848331044304E-3</v>
      </c>
      <c r="AF89" s="8">
        <f t="shared" si="15"/>
        <v>4.6600452646006207E-3</v>
      </c>
      <c r="AG89" s="8">
        <f t="shared" si="16"/>
        <v>7.1533634201068619E-3</v>
      </c>
      <c r="AH89" s="8">
        <f t="shared" si="17"/>
        <v>6.5276328877459421E-3</v>
      </c>
    </row>
    <row r="90" spans="1:34" ht="15" customHeight="1" x14ac:dyDescent="0.25">
      <c r="A90" s="5">
        <v>89</v>
      </c>
      <c r="B90" s="6" t="s">
        <v>49</v>
      </c>
      <c r="C90" s="7">
        <v>477735</v>
      </c>
      <c r="D90" s="7">
        <v>485810</v>
      </c>
      <c r="E90" s="7">
        <v>494239</v>
      </c>
      <c r="F90" s="7">
        <v>502985</v>
      </c>
      <c r="G90" s="7">
        <v>515890</v>
      </c>
      <c r="H90" s="7">
        <v>526088</v>
      </c>
      <c r="I90" s="7">
        <v>530319</v>
      </c>
      <c r="J90" s="7">
        <v>534407</v>
      </c>
      <c r="K90" s="7">
        <v>536314</v>
      </c>
      <c r="L90" s="7">
        <v>536357</v>
      </c>
      <c r="M90" s="7">
        <v>543990</v>
      </c>
      <c r="N90" s="7">
        <v>544393</v>
      </c>
      <c r="O90" s="7">
        <v>547029</v>
      </c>
      <c r="P90" s="7">
        <v>550349</v>
      </c>
      <c r="Q90" s="7">
        <v>555669</v>
      </c>
      <c r="R90" s="7">
        <v>565925</v>
      </c>
      <c r="S90" s="7">
        <v>577132</v>
      </c>
      <c r="T90" s="7">
        <v>587877</v>
      </c>
      <c r="U90" s="7">
        <v>594651</v>
      </c>
      <c r="V90" s="7">
        <v>600657</v>
      </c>
      <c r="W90" s="7">
        <v>608765</v>
      </c>
      <c r="X90" s="7">
        <v>618088</v>
      </c>
      <c r="Y90" s="7">
        <v>631833</v>
      </c>
      <c r="Z90" s="7">
        <v>646015</v>
      </c>
      <c r="AA90" s="7">
        <v>656254</v>
      </c>
      <c r="AB90" s="7">
        <v>663982</v>
      </c>
      <c r="AC90" s="8">
        <f t="shared" si="12"/>
        <v>0.38985420787675173</v>
      </c>
      <c r="AD90" s="8">
        <f t="shared" si="13"/>
        <v>1.3255033516897274E-2</v>
      </c>
      <c r="AE90" s="8">
        <f t="shared" si="14"/>
        <v>1.61077005419199E-2</v>
      </c>
      <c r="AF90" s="8">
        <f t="shared" si="15"/>
        <v>1.7516185348987356E-2</v>
      </c>
      <c r="AG90" s="8">
        <f t="shared" si="16"/>
        <v>1.6680905555405356E-2</v>
      </c>
      <c r="AH90" s="8">
        <f t="shared" si="17"/>
        <v>1.1775928222913689E-2</v>
      </c>
    </row>
    <row r="91" spans="1:34" ht="15" customHeight="1" x14ac:dyDescent="0.25">
      <c r="A91" s="5">
        <v>90</v>
      </c>
      <c r="B91" s="9" t="s">
        <v>291</v>
      </c>
      <c r="C91" s="10">
        <v>649817</v>
      </c>
      <c r="D91" s="10">
        <v>648961</v>
      </c>
      <c r="E91" s="10">
        <v>648854</v>
      </c>
      <c r="F91" s="10">
        <v>649679</v>
      </c>
      <c r="G91" s="10">
        <v>649089</v>
      </c>
      <c r="H91" s="10">
        <v>646130</v>
      </c>
      <c r="I91" s="10">
        <v>644844</v>
      </c>
      <c r="J91" s="10">
        <v>644437</v>
      </c>
      <c r="K91" s="10">
        <v>645016</v>
      </c>
      <c r="L91" s="10">
        <v>646084</v>
      </c>
      <c r="M91" s="10">
        <v>663506</v>
      </c>
      <c r="N91" s="10">
        <v>664442</v>
      </c>
      <c r="O91" s="10">
        <v>664431</v>
      </c>
      <c r="P91" s="10">
        <v>666869</v>
      </c>
      <c r="Q91" s="10">
        <v>666729</v>
      </c>
      <c r="R91" s="10">
        <v>665759</v>
      </c>
      <c r="S91" s="10">
        <v>663877</v>
      </c>
      <c r="T91" s="10">
        <v>662189</v>
      </c>
      <c r="U91" s="10">
        <v>663002</v>
      </c>
      <c r="V91" s="10">
        <v>662594</v>
      </c>
      <c r="W91" s="10">
        <v>660808</v>
      </c>
      <c r="X91" s="10">
        <v>657291</v>
      </c>
      <c r="Y91" s="10">
        <v>655119</v>
      </c>
      <c r="Z91" s="10">
        <v>653705</v>
      </c>
      <c r="AA91" s="10">
        <v>653548</v>
      </c>
      <c r="AB91" s="10">
        <v>652273</v>
      </c>
      <c r="AC91" s="8">
        <f t="shared" si="12"/>
        <v>3.77952562029002E-3</v>
      </c>
      <c r="AD91" s="8">
        <f t="shared" si="13"/>
        <v>1.5090743174428489E-4</v>
      </c>
      <c r="AE91" s="8">
        <f t="shared" si="14"/>
        <v>-2.0443631614628366E-3</v>
      </c>
      <c r="AF91" s="8">
        <f t="shared" si="15"/>
        <v>-2.5966513979470696E-3</v>
      </c>
      <c r="AG91" s="8">
        <f t="shared" si="16"/>
        <v>-1.4501849890553586E-3</v>
      </c>
      <c r="AH91" s="8">
        <f t="shared" si="17"/>
        <v>-1.950889605660181E-3</v>
      </c>
    </row>
    <row r="92" spans="1:34" ht="15" customHeight="1" x14ac:dyDescent="0.25">
      <c r="A92" s="5">
        <v>91</v>
      </c>
      <c r="B92" s="6" t="s">
        <v>106</v>
      </c>
      <c r="C92" s="7">
        <v>500235</v>
      </c>
      <c r="D92" s="7">
        <v>502964</v>
      </c>
      <c r="E92" s="7">
        <v>506413</v>
      </c>
      <c r="F92" s="7">
        <v>509465</v>
      </c>
      <c r="G92" s="7">
        <v>514331</v>
      </c>
      <c r="H92" s="7">
        <v>517352</v>
      </c>
      <c r="I92" s="7">
        <v>523038</v>
      </c>
      <c r="J92" s="7">
        <v>529045</v>
      </c>
      <c r="K92" s="7">
        <v>534612</v>
      </c>
      <c r="L92" s="7">
        <v>539154</v>
      </c>
      <c r="M92" s="7">
        <v>566644</v>
      </c>
      <c r="N92" s="7">
        <v>570637</v>
      </c>
      <c r="O92" s="7">
        <v>575814</v>
      </c>
      <c r="P92" s="7">
        <v>579247</v>
      </c>
      <c r="Q92" s="7">
        <v>582315</v>
      </c>
      <c r="R92" s="7">
        <v>588664</v>
      </c>
      <c r="S92" s="7">
        <v>594059</v>
      </c>
      <c r="T92" s="7">
        <v>599053</v>
      </c>
      <c r="U92" s="7">
        <v>603029</v>
      </c>
      <c r="V92" s="7">
        <v>607706</v>
      </c>
      <c r="W92" s="7">
        <v>612228</v>
      </c>
      <c r="X92" s="7">
        <v>616227</v>
      </c>
      <c r="Y92" s="7">
        <v>624073</v>
      </c>
      <c r="Z92" s="7">
        <v>629988</v>
      </c>
      <c r="AA92" s="7">
        <v>635550</v>
      </c>
      <c r="AB92" s="7">
        <v>641231</v>
      </c>
      <c r="AC92" s="8">
        <f t="shared" si="12"/>
        <v>0.28185952602276931</v>
      </c>
      <c r="AD92" s="8">
        <f t="shared" si="13"/>
        <v>9.9819618471266303E-3</v>
      </c>
      <c r="AE92" s="8">
        <f t="shared" si="14"/>
        <v>8.5901054139738697E-3</v>
      </c>
      <c r="AF92" s="8">
        <f t="shared" si="15"/>
        <v>9.2999794002317504E-3</v>
      </c>
      <c r="AG92" s="8">
        <f t="shared" si="16"/>
        <v>9.0817974280166247E-3</v>
      </c>
      <c r="AH92" s="8">
        <f t="shared" si="17"/>
        <v>8.9387144992526153E-3</v>
      </c>
    </row>
    <row r="93" spans="1:34" ht="15" customHeight="1" x14ac:dyDescent="0.25">
      <c r="A93" s="5">
        <v>92</v>
      </c>
      <c r="B93" s="9" t="s">
        <v>321</v>
      </c>
      <c r="C93" s="10">
        <v>426151</v>
      </c>
      <c r="D93" s="10">
        <v>435352</v>
      </c>
      <c r="E93" s="10">
        <v>441951</v>
      </c>
      <c r="F93" s="10">
        <v>446376</v>
      </c>
      <c r="G93" s="10">
        <v>451315</v>
      </c>
      <c r="H93" s="10">
        <v>458118</v>
      </c>
      <c r="I93" s="10">
        <v>468250</v>
      </c>
      <c r="J93" s="10">
        <v>479218</v>
      </c>
      <c r="K93" s="10">
        <v>490907</v>
      </c>
      <c r="L93" s="10">
        <v>501228</v>
      </c>
      <c r="M93" s="10">
        <v>566260</v>
      </c>
      <c r="N93" s="10">
        <v>572458</v>
      </c>
      <c r="O93" s="10">
        <v>581652</v>
      </c>
      <c r="P93" s="10">
        <v>590234</v>
      </c>
      <c r="Q93" s="10">
        <v>599079</v>
      </c>
      <c r="R93" s="10">
        <v>607517</v>
      </c>
      <c r="S93" s="10">
        <v>617871</v>
      </c>
      <c r="T93" s="10">
        <v>625280</v>
      </c>
      <c r="U93" s="10">
        <v>637260</v>
      </c>
      <c r="V93" s="10">
        <v>644381</v>
      </c>
      <c r="W93" s="10">
        <v>582060</v>
      </c>
      <c r="X93" s="10">
        <v>592945</v>
      </c>
      <c r="Y93" s="10">
        <v>601130</v>
      </c>
      <c r="Z93" s="10">
        <v>609280</v>
      </c>
      <c r="AA93" s="10">
        <v>618157</v>
      </c>
      <c r="AB93" s="10">
        <v>625485</v>
      </c>
      <c r="AC93" s="8">
        <f t="shared" si="12"/>
        <v>0.46775438752930298</v>
      </c>
      <c r="AD93" s="8">
        <f t="shared" si="13"/>
        <v>1.5467750437325734E-2</v>
      </c>
      <c r="AE93" s="8">
        <f t="shared" si="14"/>
        <v>2.9189709677845954E-3</v>
      </c>
      <c r="AF93" s="8">
        <f t="shared" si="15"/>
        <v>1.4494808245451685E-2</v>
      </c>
      <c r="AG93" s="8">
        <f t="shared" si="16"/>
        <v>1.3326730222595451E-2</v>
      </c>
      <c r="AH93" s="8">
        <f t="shared" si="17"/>
        <v>1.1854593574124373E-2</v>
      </c>
    </row>
    <row r="94" spans="1:34" ht="15" customHeight="1" x14ac:dyDescent="0.25">
      <c r="A94" s="5">
        <v>93</v>
      </c>
      <c r="B94" s="6" t="s">
        <v>109</v>
      </c>
      <c r="C94" s="7">
        <v>509454</v>
      </c>
      <c r="D94" s="7">
        <v>510511</v>
      </c>
      <c r="E94" s="7">
        <v>513711</v>
      </c>
      <c r="F94" s="7">
        <v>516171</v>
      </c>
      <c r="G94" s="7">
        <v>517793</v>
      </c>
      <c r="H94" s="7">
        <v>520431</v>
      </c>
      <c r="I94" s="7">
        <v>525594</v>
      </c>
      <c r="J94" s="7">
        <v>529783</v>
      </c>
      <c r="K94" s="7">
        <v>533802</v>
      </c>
      <c r="L94" s="7">
        <v>536919</v>
      </c>
      <c r="M94" s="7">
        <v>550373</v>
      </c>
      <c r="N94" s="7">
        <v>553658</v>
      </c>
      <c r="O94" s="7">
        <v>557531</v>
      </c>
      <c r="P94" s="7">
        <v>561698</v>
      </c>
      <c r="Q94" s="7">
        <v>565811</v>
      </c>
      <c r="R94" s="7">
        <v>570418</v>
      </c>
      <c r="S94" s="7">
        <v>574403</v>
      </c>
      <c r="T94" s="7">
        <v>578740</v>
      </c>
      <c r="U94" s="7">
        <v>583200</v>
      </c>
      <c r="V94" s="7">
        <v>587547</v>
      </c>
      <c r="W94" s="7">
        <v>592775</v>
      </c>
      <c r="X94" s="7">
        <v>599815</v>
      </c>
      <c r="Y94" s="7">
        <v>603719</v>
      </c>
      <c r="Z94" s="7">
        <v>608434</v>
      </c>
      <c r="AA94" s="7">
        <v>614139</v>
      </c>
      <c r="AB94" s="7">
        <v>617427</v>
      </c>
      <c r="AC94" s="8">
        <f t="shared" si="12"/>
        <v>0.21193866374589265</v>
      </c>
      <c r="AD94" s="8">
        <f t="shared" si="13"/>
        <v>7.7184862765466988E-3</v>
      </c>
      <c r="AE94" s="8">
        <f t="shared" si="14"/>
        <v>7.9505810876663308E-3</v>
      </c>
      <c r="AF94" s="8">
        <f t="shared" si="15"/>
        <v>8.1824835251180783E-3</v>
      </c>
      <c r="AG94" s="8">
        <f t="shared" si="16"/>
        <v>7.512070083945499E-3</v>
      </c>
      <c r="AH94" s="8">
        <f t="shared" si="17"/>
        <v>5.3538368349836116E-3</v>
      </c>
    </row>
    <row r="95" spans="1:34" ht="15" customHeight="1" x14ac:dyDescent="0.25">
      <c r="A95" s="5">
        <v>94</v>
      </c>
      <c r="B95" s="9" t="s">
        <v>202</v>
      </c>
      <c r="C95" s="10">
        <v>498252</v>
      </c>
      <c r="D95" s="10">
        <v>501182</v>
      </c>
      <c r="E95" s="10">
        <v>504423</v>
      </c>
      <c r="F95" s="10">
        <v>509068</v>
      </c>
      <c r="G95" s="10">
        <v>515995</v>
      </c>
      <c r="H95" s="10">
        <v>521493</v>
      </c>
      <c r="I95" s="10">
        <v>530664</v>
      </c>
      <c r="J95" s="10">
        <v>533801</v>
      </c>
      <c r="K95" s="10">
        <v>537194</v>
      </c>
      <c r="L95" s="10">
        <v>540866</v>
      </c>
      <c r="M95" s="10">
        <v>588313</v>
      </c>
      <c r="N95" s="10">
        <v>593587</v>
      </c>
      <c r="O95" s="10">
        <v>595937</v>
      </c>
      <c r="P95" s="10">
        <v>596838</v>
      </c>
      <c r="Q95" s="10">
        <v>598011</v>
      </c>
      <c r="R95" s="10">
        <v>598752</v>
      </c>
      <c r="S95" s="10">
        <v>600631</v>
      </c>
      <c r="T95" s="10">
        <v>600346</v>
      </c>
      <c r="U95" s="10">
        <v>598515</v>
      </c>
      <c r="V95" s="10">
        <v>596242</v>
      </c>
      <c r="W95" s="10">
        <v>160215</v>
      </c>
      <c r="X95" s="10">
        <v>160195</v>
      </c>
      <c r="Y95" s="10">
        <v>159780</v>
      </c>
      <c r="Z95" s="10">
        <v>159607</v>
      </c>
      <c r="AA95" s="10">
        <v>159588</v>
      </c>
      <c r="AB95" s="10">
        <v>159552</v>
      </c>
      <c r="AC95" s="8">
        <f t="shared" si="12"/>
        <v>-0.67977649863924283</v>
      </c>
      <c r="AD95" s="8">
        <f t="shared" si="13"/>
        <v>-4.4527640406929359E-2</v>
      </c>
      <c r="AE95" s="8">
        <f t="shared" si="14"/>
        <v>-0.12387610036799868</v>
      </c>
      <c r="AF95" s="8">
        <f t="shared" si="15"/>
        <v>-8.2901124188206055E-4</v>
      </c>
      <c r="AG95" s="8">
        <f t="shared" si="16"/>
        <v>-4.7588045056368156E-4</v>
      </c>
      <c r="AH95" s="8">
        <f t="shared" si="17"/>
        <v>-2.2558087074216106E-4</v>
      </c>
    </row>
    <row r="96" spans="1:34" ht="15" customHeight="1" x14ac:dyDescent="0.25">
      <c r="A96" s="5">
        <v>95</v>
      </c>
      <c r="B96" s="6" t="s">
        <v>29</v>
      </c>
      <c r="C96" s="7">
        <v>349562</v>
      </c>
      <c r="D96" s="7">
        <v>359646</v>
      </c>
      <c r="E96" s="7">
        <v>369930</v>
      </c>
      <c r="F96" s="7">
        <v>382645</v>
      </c>
      <c r="G96" s="7">
        <v>397168</v>
      </c>
      <c r="H96" s="7">
        <v>413777</v>
      </c>
      <c r="I96" s="7">
        <v>430316</v>
      </c>
      <c r="J96" s="7">
        <v>444133</v>
      </c>
      <c r="K96" s="7">
        <v>455408</v>
      </c>
      <c r="L96" s="7">
        <v>464623</v>
      </c>
      <c r="M96" s="7">
        <v>442336</v>
      </c>
      <c r="N96" s="7">
        <v>453096</v>
      </c>
      <c r="O96" s="7">
        <v>462682</v>
      </c>
      <c r="P96" s="7">
        <v>471707</v>
      </c>
      <c r="Q96" s="7">
        <v>481238</v>
      </c>
      <c r="R96" s="7">
        <v>492646</v>
      </c>
      <c r="S96" s="7">
        <v>504921</v>
      </c>
      <c r="T96" s="7">
        <v>516889</v>
      </c>
      <c r="U96" s="7">
        <v>526668</v>
      </c>
      <c r="V96" s="7">
        <v>536748</v>
      </c>
      <c r="W96" s="7">
        <v>549908</v>
      </c>
      <c r="X96" s="7">
        <v>562819</v>
      </c>
      <c r="Y96" s="7">
        <v>578071</v>
      </c>
      <c r="Z96" s="7">
        <v>591086</v>
      </c>
      <c r="AA96" s="7">
        <v>607433</v>
      </c>
      <c r="AB96" s="7">
        <v>622177</v>
      </c>
      <c r="AC96" s="8">
        <f t="shared" si="12"/>
        <v>0.77987595905733464</v>
      </c>
      <c r="AD96" s="8">
        <f t="shared" si="13"/>
        <v>2.3329725175983196E-2</v>
      </c>
      <c r="AE96" s="8">
        <f t="shared" si="14"/>
        <v>2.3617964517629542E-2</v>
      </c>
      <c r="AF96" s="8">
        <f t="shared" si="15"/>
        <v>2.5002165563845935E-2</v>
      </c>
      <c r="AG96" s="8">
        <f t="shared" si="16"/>
        <v>2.4812128536894962E-2</v>
      </c>
      <c r="AH96" s="8">
        <f t="shared" si="17"/>
        <v>2.4272635829795219E-2</v>
      </c>
    </row>
    <row r="97" spans="1:34" ht="15" customHeight="1" x14ac:dyDescent="0.25">
      <c r="A97" s="5">
        <v>96</v>
      </c>
      <c r="B97" s="9" t="s">
        <v>115</v>
      </c>
      <c r="C97" s="10">
        <v>418826</v>
      </c>
      <c r="D97" s="10">
        <v>422803</v>
      </c>
      <c r="E97" s="10">
        <v>427045</v>
      </c>
      <c r="F97" s="10">
        <v>430867</v>
      </c>
      <c r="G97" s="10">
        <v>435011</v>
      </c>
      <c r="H97" s="10">
        <v>440145</v>
      </c>
      <c r="I97" s="10">
        <v>447211</v>
      </c>
      <c r="J97" s="10">
        <v>456187</v>
      </c>
      <c r="K97" s="10">
        <v>462408</v>
      </c>
      <c r="L97" s="10">
        <v>468684</v>
      </c>
      <c r="M97" s="10">
        <v>515888</v>
      </c>
      <c r="N97" s="10">
        <v>518547</v>
      </c>
      <c r="O97" s="10">
        <v>521938</v>
      </c>
      <c r="P97" s="10">
        <v>525938</v>
      </c>
      <c r="Q97" s="10">
        <v>532006</v>
      </c>
      <c r="R97" s="10">
        <v>539167</v>
      </c>
      <c r="S97" s="10">
        <v>549234</v>
      </c>
      <c r="T97" s="10">
        <v>559531</v>
      </c>
      <c r="U97" s="10">
        <v>569212</v>
      </c>
      <c r="V97" s="10">
        <v>579712</v>
      </c>
      <c r="W97" s="10">
        <v>587729</v>
      </c>
      <c r="X97" s="10">
        <v>593137</v>
      </c>
      <c r="Y97" s="10">
        <v>597884</v>
      </c>
      <c r="Z97" s="10">
        <v>601370</v>
      </c>
      <c r="AA97" s="10">
        <v>604663</v>
      </c>
      <c r="AB97" s="10">
        <v>608012</v>
      </c>
      <c r="AC97" s="8">
        <f t="shared" si="12"/>
        <v>0.45170548151260903</v>
      </c>
      <c r="AD97" s="8">
        <f t="shared" si="13"/>
        <v>1.5021264353415553E-2</v>
      </c>
      <c r="AE97" s="8">
        <f t="shared" si="14"/>
        <v>1.2089419616712949E-2</v>
      </c>
      <c r="AF97" s="8">
        <f t="shared" si="15"/>
        <v>6.80880750747348E-3</v>
      </c>
      <c r="AG97" s="8">
        <f t="shared" si="16"/>
        <v>5.6149931153008925E-3</v>
      </c>
      <c r="AH97" s="8">
        <f t="shared" si="17"/>
        <v>5.5386223400472664E-3</v>
      </c>
    </row>
    <row r="98" spans="1:34" ht="15" customHeight="1" x14ac:dyDescent="0.25">
      <c r="A98" s="5">
        <v>97</v>
      </c>
      <c r="B98" s="6" t="s">
        <v>332</v>
      </c>
      <c r="C98" s="7">
        <v>659224</v>
      </c>
      <c r="D98" s="7">
        <v>663781</v>
      </c>
      <c r="E98" s="7">
        <v>666252</v>
      </c>
      <c r="F98" s="7">
        <v>669292</v>
      </c>
      <c r="G98" s="7">
        <v>671681</v>
      </c>
      <c r="H98" s="7">
        <v>673162</v>
      </c>
      <c r="I98" s="7">
        <v>673647</v>
      </c>
      <c r="J98" s="7">
        <v>675351</v>
      </c>
      <c r="K98" s="7">
        <v>673345</v>
      </c>
      <c r="L98" s="7">
        <v>672220</v>
      </c>
      <c r="M98" s="7">
        <v>651503</v>
      </c>
      <c r="N98" s="7">
        <v>650807</v>
      </c>
      <c r="O98" s="7">
        <v>649903</v>
      </c>
      <c r="P98" s="7">
        <v>650042</v>
      </c>
      <c r="Q98" s="7">
        <v>649362</v>
      </c>
      <c r="R98" s="7">
        <v>648620</v>
      </c>
      <c r="S98" s="7">
        <v>648677</v>
      </c>
      <c r="T98" s="7">
        <v>648089</v>
      </c>
      <c r="U98" s="7">
        <v>647398</v>
      </c>
      <c r="V98" s="7">
        <v>646841</v>
      </c>
      <c r="W98" s="7">
        <v>605724</v>
      </c>
      <c r="X98" s="7">
        <v>601901</v>
      </c>
      <c r="Y98" s="7">
        <v>600271</v>
      </c>
      <c r="Z98" s="7">
        <v>599751</v>
      </c>
      <c r="AA98" s="7">
        <v>599402</v>
      </c>
      <c r="AB98" s="7">
        <v>599376</v>
      </c>
      <c r="AC98" s="8">
        <f t="shared" ref="AC98:AC129" si="18">IF(C98="","",IF(C98=0,"",(AB98-C98)/C98))</f>
        <v>-9.0785529653046607E-2</v>
      </c>
      <c r="AD98" s="8">
        <f t="shared" ref="AD98:AD109" si="19">IF(C98="","",IF(C98=0,"",(AB98/C98)^(1/25)-1))</f>
        <v>-3.7997335397657039E-3</v>
      </c>
      <c r="AE98" s="8">
        <f t="shared" ref="AE98:AE109" si="20">IF(R98="","",IF(R98=0,"",(AB98/R98)^(1/10)-1))</f>
        <v>-7.8647016188029273E-3</v>
      </c>
      <c r="AF98" s="8">
        <f t="shared" ref="AF98:AF109" si="21">IF(W98="","",IF(W98=0,"",(AB98/W98)^(1/5)-1))</f>
        <v>-2.1048462452127881E-3</v>
      </c>
      <c r="AG98" s="8">
        <f t="shared" ref="AG98:AG109" si="22">IF(Y98="","",IF(Y98=0,"",(AB98/Y98)^(1/3)-1))</f>
        <v>-4.9724495647252009E-4</v>
      </c>
      <c r="AH98" s="8">
        <f t="shared" ref="AH98:AH109" si="23">IF(AA98="","",IF(AA98=0,"",(AB98-AA98)/AA98))</f>
        <v>-4.3376565310092391E-5</v>
      </c>
    </row>
    <row r="99" spans="1:34" ht="15" customHeight="1" x14ac:dyDescent="0.25">
      <c r="A99" s="5">
        <v>98</v>
      </c>
      <c r="B99" s="9" t="s">
        <v>98</v>
      </c>
      <c r="C99" s="10">
        <v>477213</v>
      </c>
      <c r="D99" s="10">
        <v>482729</v>
      </c>
      <c r="E99" s="10">
        <v>487718</v>
      </c>
      <c r="F99" s="10">
        <v>492354</v>
      </c>
      <c r="G99" s="10">
        <v>497235</v>
      </c>
      <c r="H99" s="10">
        <v>502842</v>
      </c>
      <c r="I99" s="10">
        <v>510542</v>
      </c>
      <c r="J99" s="10">
        <v>515810</v>
      </c>
      <c r="K99" s="10">
        <v>520089</v>
      </c>
      <c r="L99" s="10">
        <v>524303</v>
      </c>
      <c r="M99" s="10">
        <v>529006</v>
      </c>
      <c r="N99" s="10">
        <v>532956</v>
      </c>
      <c r="O99" s="10">
        <v>536877</v>
      </c>
      <c r="P99" s="10">
        <v>540391</v>
      </c>
      <c r="Q99" s="10">
        <v>541827</v>
      </c>
      <c r="R99" s="10">
        <v>544285</v>
      </c>
      <c r="S99" s="10">
        <v>548385</v>
      </c>
      <c r="T99" s="10">
        <v>551828</v>
      </c>
      <c r="U99" s="10">
        <v>555990</v>
      </c>
      <c r="V99" s="10">
        <v>559248</v>
      </c>
      <c r="W99" s="10">
        <v>564631</v>
      </c>
      <c r="X99" s="10">
        <v>568306</v>
      </c>
      <c r="Y99" s="10">
        <v>575681</v>
      </c>
      <c r="Z99" s="10">
        <v>582536</v>
      </c>
      <c r="AA99" s="10">
        <v>589864</v>
      </c>
      <c r="AB99" s="10">
        <v>594530</v>
      </c>
      <c r="AC99" s="8">
        <f t="shared" si="18"/>
        <v>0.24583781246529327</v>
      </c>
      <c r="AD99" s="8">
        <f t="shared" si="19"/>
        <v>8.8310958764341585E-3</v>
      </c>
      <c r="AE99" s="8">
        <f t="shared" si="20"/>
        <v>8.8689148958338571E-3</v>
      </c>
      <c r="AF99" s="8">
        <f t="shared" si="21"/>
        <v>1.0373183677076625E-2</v>
      </c>
      <c r="AG99" s="8">
        <f t="shared" si="22"/>
        <v>1.0797034990582599E-2</v>
      </c>
      <c r="AH99" s="8">
        <f t="shared" si="23"/>
        <v>7.9102979669890012E-3</v>
      </c>
    </row>
    <row r="100" spans="1:34" ht="15" customHeight="1" x14ac:dyDescent="0.25">
      <c r="A100" s="5">
        <v>99</v>
      </c>
      <c r="B100" s="6" t="s">
        <v>347</v>
      </c>
      <c r="C100" s="7">
        <v>824992</v>
      </c>
      <c r="D100" s="7">
        <v>828610</v>
      </c>
      <c r="E100" s="7">
        <v>832376</v>
      </c>
      <c r="F100" s="7">
        <v>837258</v>
      </c>
      <c r="G100" s="7">
        <v>838429</v>
      </c>
      <c r="H100" s="7">
        <v>839408</v>
      </c>
      <c r="I100" s="7">
        <v>841055</v>
      </c>
      <c r="J100" s="7">
        <v>843619</v>
      </c>
      <c r="K100" s="7">
        <v>845573</v>
      </c>
      <c r="L100" s="7">
        <v>848006</v>
      </c>
      <c r="M100" s="7">
        <v>863694</v>
      </c>
      <c r="N100" s="7">
        <v>865459</v>
      </c>
      <c r="O100" s="7">
        <v>867409</v>
      </c>
      <c r="P100" s="7">
        <v>866901</v>
      </c>
      <c r="Q100" s="7">
        <v>868204</v>
      </c>
      <c r="R100" s="7">
        <v>866750</v>
      </c>
      <c r="S100" s="7">
        <v>865595</v>
      </c>
      <c r="T100" s="7">
        <v>866468</v>
      </c>
      <c r="U100" s="7">
        <v>866707</v>
      </c>
      <c r="V100" s="7">
        <v>864819</v>
      </c>
      <c r="W100" s="7">
        <v>564449</v>
      </c>
      <c r="X100" s="7">
        <v>569020</v>
      </c>
      <c r="Y100" s="7">
        <v>569606</v>
      </c>
      <c r="Z100" s="7">
        <v>572366</v>
      </c>
      <c r="AA100" s="7">
        <v>577538</v>
      </c>
      <c r="AB100" s="7">
        <v>578741</v>
      </c>
      <c r="AC100" s="8">
        <f t="shared" si="18"/>
        <v>-0.29848895504441253</v>
      </c>
      <c r="AD100" s="8">
        <f t="shared" si="19"/>
        <v>-1.4080672217715362E-2</v>
      </c>
      <c r="AE100" s="8">
        <f t="shared" si="20"/>
        <v>-3.9584766368883639E-2</v>
      </c>
      <c r="AF100" s="8">
        <f t="shared" si="21"/>
        <v>5.0135299836753244E-3</v>
      </c>
      <c r="AG100" s="8">
        <f t="shared" si="22"/>
        <v>5.3174747743438555E-3</v>
      </c>
      <c r="AH100" s="8">
        <f t="shared" si="23"/>
        <v>2.0829798212411996E-3</v>
      </c>
    </row>
    <row r="101" spans="1:34" ht="15" customHeight="1" x14ac:dyDescent="0.25">
      <c r="A101" s="5">
        <v>100</v>
      </c>
      <c r="B101" s="9" t="s">
        <v>18</v>
      </c>
      <c r="C101" s="10">
        <v>344808</v>
      </c>
      <c r="D101" s="10">
        <v>355153</v>
      </c>
      <c r="E101" s="10">
        <v>365239</v>
      </c>
      <c r="F101" s="10">
        <v>374743</v>
      </c>
      <c r="G101" s="10">
        <v>385049</v>
      </c>
      <c r="H101" s="10">
        <v>394881</v>
      </c>
      <c r="I101" s="10">
        <v>402383</v>
      </c>
      <c r="J101" s="10">
        <v>410616</v>
      </c>
      <c r="K101" s="10">
        <v>416657</v>
      </c>
      <c r="L101" s="10">
        <v>419261</v>
      </c>
      <c r="M101" s="10">
        <v>426220</v>
      </c>
      <c r="N101" s="10">
        <v>429244</v>
      </c>
      <c r="O101" s="10">
        <v>433623</v>
      </c>
      <c r="P101" s="10">
        <v>438365</v>
      </c>
      <c r="Q101" s="10">
        <v>444651</v>
      </c>
      <c r="R101" s="10">
        <v>451851</v>
      </c>
      <c r="S101" s="10">
        <v>460369</v>
      </c>
      <c r="T101" s="10">
        <v>468260</v>
      </c>
      <c r="U101" s="10">
        <v>477033</v>
      </c>
      <c r="V101" s="10">
        <v>486006</v>
      </c>
      <c r="W101" s="10">
        <v>551300</v>
      </c>
      <c r="X101" s="10">
        <v>559593</v>
      </c>
      <c r="Y101" s="10">
        <v>562238</v>
      </c>
      <c r="Z101" s="10">
        <v>566460</v>
      </c>
      <c r="AA101" s="10">
        <v>573341</v>
      </c>
      <c r="AB101" s="10">
        <v>578734</v>
      </c>
      <c r="AC101" s="8">
        <f t="shared" si="18"/>
        <v>0.67842393447947846</v>
      </c>
      <c r="AD101" s="8">
        <f t="shared" si="19"/>
        <v>2.0930237016106856E-2</v>
      </c>
      <c r="AE101" s="8">
        <f t="shared" si="20"/>
        <v>2.5057847902651309E-2</v>
      </c>
      <c r="AF101" s="8">
        <f t="shared" si="21"/>
        <v>9.7600887307160988E-3</v>
      </c>
      <c r="AG101" s="8">
        <f t="shared" si="22"/>
        <v>9.6858442240079778E-3</v>
      </c>
      <c r="AH101" s="8">
        <f t="shared" si="23"/>
        <v>9.4062695673255529E-3</v>
      </c>
    </row>
    <row r="102" spans="1:34" ht="15" customHeight="1" x14ac:dyDescent="0.25">
      <c r="A102" s="5">
        <v>101</v>
      </c>
      <c r="B102" s="6" t="s">
        <v>217</v>
      </c>
      <c r="C102" s="7">
        <v>559537</v>
      </c>
      <c r="D102" s="7">
        <v>555681</v>
      </c>
      <c r="E102" s="7">
        <v>552490</v>
      </c>
      <c r="F102" s="7">
        <v>550507</v>
      </c>
      <c r="G102" s="7">
        <v>549039</v>
      </c>
      <c r="H102" s="7">
        <v>548529</v>
      </c>
      <c r="I102" s="7">
        <v>547986</v>
      </c>
      <c r="J102" s="7">
        <v>549212</v>
      </c>
      <c r="K102" s="7">
        <v>549321</v>
      </c>
      <c r="L102" s="7">
        <v>549454</v>
      </c>
      <c r="M102" s="7">
        <v>564149</v>
      </c>
      <c r="N102" s="7">
        <v>565591</v>
      </c>
      <c r="O102" s="7">
        <v>567097</v>
      </c>
      <c r="P102" s="7">
        <v>566358</v>
      </c>
      <c r="Q102" s="7">
        <v>566487</v>
      </c>
      <c r="R102" s="7">
        <v>565558</v>
      </c>
      <c r="S102" s="7">
        <v>564859</v>
      </c>
      <c r="T102" s="7">
        <v>566484</v>
      </c>
      <c r="U102" s="7">
        <v>567345</v>
      </c>
      <c r="V102" s="7">
        <v>567355</v>
      </c>
      <c r="W102" s="7">
        <v>566757</v>
      </c>
      <c r="X102" s="7">
        <v>568185</v>
      </c>
      <c r="Y102" s="7">
        <v>568380</v>
      </c>
      <c r="Z102" s="7">
        <v>570853</v>
      </c>
      <c r="AA102" s="7">
        <v>573173</v>
      </c>
      <c r="AB102" s="7">
        <v>574418</v>
      </c>
      <c r="AC102" s="8">
        <f t="shared" si="18"/>
        <v>2.6595202819473959E-2</v>
      </c>
      <c r="AD102" s="8">
        <f t="shared" si="19"/>
        <v>1.0504592763194154E-3</v>
      </c>
      <c r="AE102" s="8">
        <f t="shared" si="20"/>
        <v>1.5556587727316717E-3</v>
      </c>
      <c r="AF102" s="8">
        <f t="shared" si="21"/>
        <v>2.6889515332650937E-3</v>
      </c>
      <c r="AG102" s="8">
        <f t="shared" si="22"/>
        <v>3.5285926016850322E-3</v>
      </c>
      <c r="AH102" s="8">
        <f t="shared" si="23"/>
        <v>2.1721190635288126E-3</v>
      </c>
    </row>
    <row r="103" spans="1:34" ht="15" customHeight="1" x14ac:dyDescent="0.25">
      <c r="A103" s="5">
        <v>102</v>
      </c>
      <c r="B103" s="9" t="s">
        <v>119</v>
      </c>
      <c r="C103" s="10">
        <v>489359</v>
      </c>
      <c r="D103" s="10">
        <v>495448</v>
      </c>
      <c r="E103" s="10">
        <v>500966</v>
      </c>
      <c r="F103" s="10">
        <v>506179</v>
      </c>
      <c r="G103" s="10">
        <v>509528</v>
      </c>
      <c r="H103" s="10">
        <v>511498</v>
      </c>
      <c r="I103" s="10">
        <v>512073</v>
      </c>
      <c r="J103" s="10">
        <v>513791</v>
      </c>
      <c r="K103" s="10">
        <v>516026</v>
      </c>
      <c r="L103" s="10">
        <v>516826</v>
      </c>
      <c r="M103" s="10">
        <v>514152</v>
      </c>
      <c r="N103" s="10">
        <v>517298</v>
      </c>
      <c r="O103" s="10">
        <v>519869</v>
      </c>
      <c r="P103" s="10">
        <v>523216</v>
      </c>
      <c r="Q103" s="10">
        <v>528215</v>
      </c>
      <c r="R103" s="10">
        <v>531036</v>
      </c>
      <c r="S103" s="10">
        <v>535180</v>
      </c>
      <c r="T103" s="10">
        <v>539171</v>
      </c>
      <c r="U103" s="10">
        <v>543752</v>
      </c>
      <c r="V103" s="10">
        <v>548527</v>
      </c>
      <c r="W103" s="10">
        <v>552591</v>
      </c>
      <c r="X103" s="10">
        <v>558391</v>
      </c>
      <c r="Y103" s="10">
        <v>564331</v>
      </c>
      <c r="Z103" s="10">
        <v>569060</v>
      </c>
      <c r="AA103" s="10">
        <v>573465</v>
      </c>
      <c r="AB103" s="10">
        <v>577635</v>
      </c>
      <c r="AC103" s="8">
        <f t="shared" si="18"/>
        <v>0.18039108302902368</v>
      </c>
      <c r="AD103" s="8">
        <f t="shared" si="19"/>
        <v>6.6558849981266377E-3</v>
      </c>
      <c r="AE103" s="8">
        <f t="shared" si="20"/>
        <v>8.4467104158951756E-3</v>
      </c>
      <c r="AF103" s="8">
        <f t="shared" si="21"/>
        <v>8.9042199223303697E-3</v>
      </c>
      <c r="AG103" s="8">
        <f t="shared" si="22"/>
        <v>7.7973161425688442E-3</v>
      </c>
      <c r="AH103" s="8">
        <f t="shared" si="23"/>
        <v>7.2715858857994821E-3</v>
      </c>
    </row>
    <row r="104" spans="1:34" ht="15" customHeight="1" x14ac:dyDescent="0.25">
      <c r="A104" s="5">
        <v>103</v>
      </c>
      <c r="B104" s="6" t="s">
        <v>188</v>
      </c>
      <c r="C104" s="7">
        <v>471818</v>
      </c>
      <c r="D104" s="7">
        <v>474420</v>
      </c>
      <c r="E104" s="7">
        <v>478078</v>
      </c>
      <c r="F104" s="7">
        <v>481803</v>
      </c>
      <c r="G104" s="7">
        <v>485676</v>
      </c>
      <c r="H104" s="7">
        <v>489258</v>
      </c>
      <c r="I104" s="7">
        <v>494393</v>
      </c>
      <c r="J104" s="7">
        <v>499364</v>
      </c>
      <c r="K104" s="7">
        <v>503807</v>
      </c>
      <c r="L104" s="7">
        <v>507766</v>
      </c>
      <c r="M104" s="7">
        <v>520492</v>
      </c>
      <c r="N104" s="7">
        <v>524831</v>
      </c>
      <c r="O104" s="7">
        <v>528454</v>
      </c>
      <c r="P104" s="7">
        <v>532282</v>
      </c>
      <c r="Q104" s="7">
        <v>536256</v>
      </c>
      <c r="R104" s="7">
        <v>539470</v>
      </c>
      <c r="S104" s="7">
        <v>542484</v>
      </c>
      <c r="T104" s="7">
        <v>546201</v>
      </c>
      <c r="U104" s="7">
        <v>549477</v>
      </c>
      <c r="V104" s="7">
        <v>551627</v>
      </c>
      <c r="W104" s="7">
        <v>552819</v>
      </c>
      <c r="X104" s="7">
        <v>556420</v>
      </c>
      <c r="Y104" s="7">
        <v>557092</v>
      </c>
      <c r="Z104" s="7">
        <v>560144</v>
      </c>
      <c r="AA104" s="7">
        <v>562062</v>
      </c>
      <c r="AB104" s="7">
        <v>563159</v>
      </c>
      <c r="AC104" s="8">
        <f t="shared" si="18"/>
        <v>0.19359371622108526</v>
      </c>
      <c r="AD104" s="8">
        <f t="shared" si="19"/>
        <v>7.1038609908986583E-3</v>
      </c>
      <c r="AE104" s="8">
        <f t="shared" si="20"/>
        <v>4.3067302002455232E-3</v>
      </c>
      <c r="AF104" s="8">
        <f t="shared" si="21"/>
        <v>3.7131490318804694E-3</v>
      </c>
      <c r="AG104" s="8">
        <f t="shared" si="22"/>
        <v>3.6170615201123191E-3</v>
      </c>
      <c r="AH104" s="8">
        <f t="shared" si="23"/>
        <v>1.9517419786429255E-3</v>
      </c>
    </row>
    <row r="105" spans="1:34" ht="15" customHeight="1" x14ac:dyDescent="0.25">
      <c r="A105" s="5">
        <v>104</v>
      </c>
      <c r="B105" s="9" t="s">
        <v>226</v>
      </c>
      <c r="C105" s="10">
        <v>449702</v>
      </c>
      <c r="D105" s="10">
        <v>463783</v>
      </c>
      <c r="E105" s="10">
        <v>477197</v>
      </c>
      <c r="F105" s="10">
        <v>486512</v>
      </c>
      <c r="G105" s="10">
        <v>491558</v>
      </c>
      <c r="H105" s="10">
        <v>498592</v>
      </c>
      <c r="I105" s="10">
        <v>502989</v>
      </c>
      <c r="J105" s="10">
        <v>506411</v>
      </c>
      <c r="K105" s="10">
        <v>507450</v>
      </c>
      <c r="L105" s="10">
        <v>510385</v>
      </c>
      <c r="M105" s="10">
        <v>515199</v>
      </c>
      <c r="N105" s="10">
        <v>517825</v>
      </c>
      <c r="O105" s="10">
        <v>520895</v>
      </c>
      <c r="P105" s="10">
        <v>524121</v>
      </c>
      <c r="Q105" s="10">
        <v>528870</v>
      </c>
      <c r="R105" s="10">
        <v>534258</v>
      </c>
      <c r="S105" s="10">
        <v>540539</v>
      </c>
      <c r="T105" s="10">
        <v>546295</v>
      </c>
      <c r="U105" s="10">
        <v>549905</v>
      </c>
      <c r="V105" s="10">
        <v>552059</v>
      </c>
      <c r="W105" s="10">
        <v>553702</v>
      </c>
      <c r="X105" s="10">
        <v>553047</v>
      </c>
      <c r="Y105" s="10">
        <v>552453</v>
      </c>
      <c r="Z105" s="10">
        <v>554459</v>
      </c>
      <c r="AA105" s="10">
        <v>557372</v>
      </c>
      <c r="AB105" s="10">
        <v>557719</v>
      </c>
      <c r="AC105" s="8">
        <f t="shared" si="18"/>
        <v>0.24019684146390277</v>
      </c>
      <c r="AD105" s="8">
        <f t="shared" si="19"/>
        <v>8.6479840204847225E-3</v>
      </c>
      <c r="AE105" s="8">
        <f t="shared" si="20"/>
        <v>4.3068863870994178E-3</v>
      </c>
      <c r="AF105" s="8">
        <f t="shared" si="21"/>
        <v>1.4467686462431573E-3</v>
      </c>
      <c r="AG105" s="8">
        <f t="shared" si="22"/>
        <v>3.1673018044320322E-3</v>
      </c>
      <c r="AH105" s="8">
        <f t="shared" si="23"/>
        <v>6.2256446323101988E-4</v>
      </c>
    </row>
    <row r="106" spans="1:34" ht="15" customHeight="1" x14ac:dyDescent="0.25">
      <c r="A106" s="5">
        <v>105</v>
      </c>
      <c r="B106" s="9" t="s">
        <v>32</v>
      </c>
      <c r="C106" s="10">
        <v>343798</v>
      </c>
      <c r="D106" s="10">
        <v>347907</v>
      </c>
      <c r="E106" s="10">
        <v>353145</v>
      </c>
      <c r="F106" s="10">
        <v>358448</v>
      </c>
      <c r="G106" s="10">
        <v>363221</v>
      </c>
      <c r="H106" s="10">
        <v>370064</v>
      </c>
      <c r="I106" s="10">
        <v>379304</v>
      </c>
      <c r="J106" s="10">
        <v>387705</v>
      </c>
      <c r="K106" s="10">
        <v>397228</v>
      </c>
      <c r="L106" s="10">
        <v>406316</v>
      </c>
      <c r="M106" s="10">
        <v>419588</v>
      </c>
      <c r="N106" s="10">
        <v>426716</v>
      </c>
      <c r="O106" s="10">
        <v>432936</v>
      </c>
      <c r="P106" s="10">
        <v>439706</v>
      </c>
      <c r="Q106" s="10">
        <v>445840</v>
      </c>
      <c r="R106" s="10">
        <v>451269</v>
      </c>
      <c r="S106" s="10">
        <v>457597</v>
      </c>
      <c r="T106" s="10">
        <v>465155</v>
      </c>
      <c r="U106" s="10">
        <v>473767</v>
      </c>
      <c r="V106" s="10">
        <v>483098</v>
      </c>
      <c r="W106" s="10">
        <v>494708</v>
      </c>
      <c r="X106" s="10">
        <v>504016</v>
      </c>
      <c r="Y106" s="10">
        <v>514992</v>
      </c>
      <c r="Z106" s="10">
        <v>528226</v>
      </c>
      <c r="AA106" s="10">
        <v>542122</v>
      </c>
      <c r="AB106" s="10">
        <v>556444</v>
      </c>
      <c r="AC106" s="8">
        <f t="shared" si="18"/>
        <v>0.61852017754611721</v>
      </c>
      <c r="AD106" s="8">
        <f t="shared" si="19"/>
        <v>1.9447170280026294E-2</v>
      </c>
      <c r="AE106" s="8">
        <f t="shared" si="20"/>
        <v>2.1171290268887644E-2</v>
      </c>
      <c r="AF106" s="8">
        <f t="shared" si="21"/>
        <v>2.3798540470674201E-2</v>
      </c>
      <c r="AG106" s="8">
        <f t="shared" si="22"/>
        <v>2.6140889702845449E-2</v>
      </c>
      <c r="AH106" s="8">
        <f t="shared" si="23"/>
        <v>2.6418407664695401E-2</v>
      </c>
    </row>
    <row r="107" spans="1:34" ht="15" customHeight="1" x14ac:dyDescent="0.25">
      <c r="A107" s="5">
        <v>106</v>
      </c>
      <c r="B107" s="6" t="s">
        <v>79</v>
      </c>
      <c r="C107" s="7">
        <v>413171</v>
      </c>
      <c r="D107" s="7">
        <v>420362</v>
      </c>
      <c r="E107" s="7">
        <v>427823</v>
      </c>
      <c r="F107" s="7">
        <v>433589</v>
      </c>
      <c r="G107" s="7">
        <v>440052</v>
      </c>
      <c r="H107" s="7">
        <v>444840</v>
      </c>
      <c r="I107" s="7">
        <v>449566</v>
      </c>
      <c r="J107" s="7">
        <v>450333</v>
      </c>
      <c r="K107" s="7">
        <v>453132</v>
      </c>
      <c r="L107" s="7">
        <v>455102</v>
      </c>
      <c r="M107" s="7">
        <v>450993</v>
      </c>
      <c r="N107" s="7">
        <v>455280</v>
      </c>
      <c r="O107" s="7">
        <v>461852</v>
      </c>
      <c r="P107" s="7">
        <v>467413</v>
      </c>
      <c r="Q107" s="7">
        <v>471061</v>
      </c>
      <c r="R107" s="7">
        <v>476106</v>
      </c>
      <c r="S107" s="7">
        <v>482229</v>
      </c>
      <c r="T107" s="7">
        <v>488329</v>
      </c>
      <c r="U107" s="7">
        <v>495468</v>
      </c>
      <c r="V107" s="7">
        <v>504009</v>
      </c>
      <c r="W107" s="7">
        <v>511571</v>
      </c>
      <c r="X107" s="7">
        <v>517649</v>
      </c>
      <c r="Y107" s="7">
        <v>523504</v>
      </c>
      <c r="Z107" s="7">
        <v>532460</v>
      </c>
      <c r="AA107" s="7">
        <v>539843</v>
      </c>
      <c r="AB107" s="7">
        <v>544949</v>
      </c>
      <c r="AC107" s="8">
        <f t="shared" si="18"/>
        <v>0.31894300422827354</v>
      </c>
      <c r="AD107" s="8">
        <f t="shared" si="19"/>
        <v>1.1134761551053973E-2</v>
      </c>
      <c r="AE107" s="8">
        <f t="shared" si="20"/>
        <v>1.3596776102286601E-2</v>
      </c>
      <c r="AF107" s="8">
        <f t="shared" si="21"/>
        <v>1.2721403100787843E-2</v>
      </c>
      <c r="AG107" s="8">
        <f t="shared" si="22"/>
        <v>1.34724603403793E-2</v>
      </c>
      <c r="AH107" s="8">
        <f t="shared" si="23"/>
        <v>9.4583054702941406E-3</v>
      </c>
    </row>
    <row r="108" spans="1:34" ht="15" customHeight="1" x14ac:dyDescent="0.25">
      <c r="A108" s="5">
        <v>107</v>
      </c>
      <c r="B108" s="9" t="s">
        <v>138</v>
      </c>
      <c r="C108" s="10">
        <v>409656</v>
      </c>
      <c r="D108" s="10">
        <v>415000</v>
      </c>
      <c r="E108" s="10">
        <v>419455</v>
      </c>
      <c r="F108" s="10">
        <v>426187</v>
      </c>
      <c r="G108" s="10">
        <v>432055</v>
      </c>
      <c r="H108" s="10">
        <v>439164</v>
      </c>
      <c r="I108" s="10">
        <v>448413</v>
      </c>
      <c r="J108" s="10">
        <v>455492</v>
      </c>
      <c r="K108" s="10">
        <v>464042</v>
      </c>
      <c r="L108" s="10">
        <v>470849</v>
      </c>
      <c r="M108" s="10">
        <v>473347</v>
      </c>
      <c r="N108" s="10">
        <v>478608</v>
      </c>
      <c r="O108" s="10">
        <v>484651</v>
      </c>
      <c r="P108" s="10">
        <v>490056</v>
      </c>
      <c r="Q108" s="10">
        <v>494029</v>
      </c>
      <c r="R108" s="10">
        <v>500115</v>
      </c>
      <c r="S108" s="10">
        <v>504058</v>
      </c>
      <c r="T108" s="10">
        <v>509747</v>
      </c>
      <c r="U108" s="10">
        <v>512534</v>
      </c>
      <c r="V108" s="10">
        <v>514782</v>
      </c>
      <c r="W108" s="10">
        <v>517431</v>
      </c>
      <c r="X108" s="10">
        <v>516769</v>
      </c>
      <c r="Y108" s="10">
        <v>519473</v>
      </c>
      <c r="Z108" s="10">
        <v>524584</v>
      </c>
      <c r="AA108" s="10">
        <v>530816</v>
      </c>
      <c r="AB108" s="10">
        <v>535174</v>
      </c>
      <c r="AC108" s="8">
        <f t="shared" si="18"/>
        <v>0.30639853926221022</v>
      </c>
      <c r="AD108" s="8">
        <f t="shared" si="19"/>
        <v>1.0748318358612785E-2</v>
      </c>
      <c r="AE108" s="8">
        <f t="shared" si="20"/>
        <v>6.7983904197952416E-3</v>
      </c>
      <c r="AF108" s="8">
        <f t="shared" si="21"/>
        <v>6.7659351665074752E-3</v>
      </c>
      <c r="AG108" s="8">
        <f t="shared" si="22"/>
        <v>9.9751202919093895E-3</v>
      </c>
      <c r="AH108" s="8">
        <f t="shared" si="23"/>
        <v>8.2100012056908617E-3</v>
      </c>
    </row>
    <row r="109" spans="1:34" ht="15" customHeight="1" x14ac:dyDescent="0.25">
      <c r="A109" s="5">
        <v>108</v>
      </c>
      <c r="B109" s="6" t="s">
        <v>64</v>
      </c>
      <c r="C109" s="7">
        <v>332022</v>
      </c>
      <c r="D109" s="7">
        <v>334474</v>
      </c>
      <c r="E109" s="7">
        <v>340032</v>
      </c>
      <c r="F109" s="7">
        <v>346490</v>
      </c>
      <c r="G109" s="7">
        <v>348412</v>
      </c>
      <c r="H109" s="7">
        <v>354424</v>
      </c>
      <c r="I109" s="7">
        <v>358547</v>
      </c>
      <c r="J109" s="7">
        <v>371643</v>
      </c>
      <c r="K109" s="7">
        <v>379569</v>
      </c>
      <c r="L109" s="7">
        <v>379231</v>
      </c>
      <c r="M109" s="7">
        <v>408508</v>
      </c>
      <c r="N109" s="7">
        <v>413537</v>
      </c>
      <c r="O109" s="7">
        <v>425586</v>
      </c>
      <c r="P109" s="7">
        <v>426941</v>
      </c>
      <c r="Q109" s="7">
        <v>430344</v>
      </c>
      <c r="R109" s="7">
        <v>437434</v>
      </c>
      <c r="S109" s="7">
        <v>442166</v>
      </c>
      <c r="T109" s="7">
        <v>449506</v>
      </c>
      <c r="U109" s="7">
        <v>458564</v>
      </c>
      <c r="V109" s="7">
        <v>469408</v>
      </c>
      <c r="W109" s="7">
        <v>477213</v>
      </c>
      <c r="X109" s="7">
        <v>487370</v>
      </c>
      <c r="Y109" s="7">
        <v>494704</v>
      </c>
      <c r="Z109" s="7">
        <v>502497</v>
      </c>
      <c r="AA109" s="7">
        <v>506188</v>
      </c>
      <c r="AB109" s="7">
        <v>511497</v>
      </c>
      <c r="AC109" s="8">
        <f t="shared" si="18"/>
        <v>0.54055152971791021</v>
      </c>
      <c r="AD109" s="8">
        <f t="shared" si="19"/>
        <v>1.7435880396487802E-2</v>
      </c>
      <c r="AE109" s="8">
        <f t="shared" si="20"/>
        <v>1.5764558253860139E-2</v>
      </c>
      <c r="AF109" s="8">
        <f t="shared" si="21"/>
        <v>1.3972472773717382E-2</v>
      </c>
      <c r="AG109" s="8">
        <f t="shared" si="22"/>
        <v>1.1189511595080193E-2</v>
      </c>
      <c r="AH109" s="8">
        <f t="shared" si="23"/>
        <v>1.0488198060799545E-2</v>
      </c>
    </row>
    <row r="113" spans="1:4" ht="15" customHeight="1" x14ac:dyDescent="0.25">
      <c r="A113" s="11" t="s">
        <v>349</v>
      </c>
      <c r="B113" s="12"/>
      <c r="C113" s="12"/>
      <c r="D113" s="12"/>
    </row>
    <row r="114" spans="1:4" ht="15" customHeight="1" x14ac:dyDescent="0.25">
      <c r="A114" s="11" t="s">
        <v>350</v>
      </c>
      <c r="B114" s="11" t="s">
        <v>351</v>
      </c>
      <c r="C114" s="12"/>
      <c r="D114" s="12"/>
    </row>
    <row r="115" spans="1:4" ht="15" customHeight="1" x14ac:dyDescent="0.25">
      <c r="A115" s="13" t="s">
        <v>374</v>
      </c>
      <c r="B115" s="14">
        <v>1.6292300743631902E-2</v>
      </c>
      <c r="C115" s="12"/>
      <c r="D115" s="12"/>
    </row>
    <row r="116" spans="1:4" ht="15" customHeight="1" x14ac:dyDescent="0.25">
      <c r="A116" s="13" t="s">
        <v>375</v>
      </c>
      <c r="B116" s="14">
        <v>1.7360952215337601E-2</v>
      </c>
      <c r="C116" s="12"/>
      <c r="D116" s="12"/>
    </row>
    <row r="117" spans="1:4" ht="15" customHeight="1" x14ac:dyDescent="0.25">
      <c r="A117" s="13" t="s">
        <v>376</v>
      </c>
      <c r="B117" s="14">
        <v>1.8761690957975599E-2</v>
      </c>
      <c r="C117" s="12"/>
      <c r="D117" s="12"/>
    </row>
    <row r="118" spans="1:4" ht="15" customHeight="1" x14ac:dyDescent="0.25">
      <c r="A118" s="13" t="s">
        <v>377</v>
      </c>
      <c r="B118" s="14">
        <v>1.9017328245884001E-2</v>
      </c>
      <c r="C118" s="12"/>
      <c r="D118" s="12"/>
    </row>
    <row r="119" spans="1:4" ht="15" customHeight="1" x14ac:dyDescent="0.25">
      <c r="A119" s="13" t="s">
        <v>378</v>
      </c>
      <c r="B119" s="14">
        <v>2.0955542510388E-2</v>
      </c>
      <c r="C119" s="12"/>
      <c r="D119" s="12"/>
    </row>
    <row r="120" spans="1:4" ht="15" customHeight="1" x14ac:dyDescent="0.25">
      <c r="A120" s="13" t="s">
        <v>352</v>
      </c>
      <c r="B120" s="14">
        <v>2.2302159124379401E-2</v>
      </c>
      <c r="C120" s="12"/>
      <c r="D120" s="12"/>
    </row>
    <row r="121" spans="1:4" ht="15" customHeight="1" x14ac:dyDescent="0.25">
      <c r="A121" s="13" t="s">
        <v>353</v>
      </c>
      <c r="B121" s="14">
        <v>2.3601489999210998E-2</v>
      </c>
      <c r="C121" s="12"/>
      <c r="D121" s="12"/>
    </row>
    <row r="122" spans="1:4" ht="15" customHeight="1" x14ac:dyDescent="0.25">
      <c r="A122" s="13" t="s">
        <v>354</v>
      </c>
      <c r="B122" s="14">
        <v>2.4272635829795199E-2</v>
      </c>
      <c r="C122" s="12"/>
      <c r="D122" s="12"/>
    </row>
    <row r="123" spans="1:4" ht="15" customHeight="1" x14ac:dyDescent="0.25">
      <c r="A123" s="13" t="s">
        <v>357</v>
      </c>
      <c r="B123" s="14">
        <v>2.6418407664695401E-2</v>
      </c>
      <c r="C123" s="12"/>
      <c r="D123" s="12"/>
    </row>
    <row r="124" spans="1:4" ht="15" customHeight="1" x14ac:dyDescent="0.25">
      <c r="A124" s="13" t="s">
        <v>359</v>
      </c>
      <c r="B124" s="14">
        <v>2.7431368726172599E-2</v>
      </c>
      <c r="C124" s="12"/>
      <c r="D124" s="12"/>
    </row>
    <row r="125" spans="1:4" x14ac:dyDescent="0.25">
      <c r="A125" s="12"/>
      <c r="B125" s="12"/>
      <c r="C125" s="12"/>
      <c r="D125" s="12"/>
    </row>
    <row r="126" spans="1:4" x14ac:dyDescent="0.25">
      <c r="A126" s="12"/>
      <c r="B126" s="12"/>
      <c r="C126" s="12"/>
      <c r="D126" s="12"/>
    </row>
    <row r="127" spans="1:4" x14ac:dyDescent="0.25">
      <c r="A127" s="12"/>
      <c r="B127" s="12"/>
      <c r="C127" s="12"/>
      <c r="D127" s="12"/>
    </row>
    <row r="128" spans="1:4" x14ac:dyDescent="0.25">
      <c r="A128" s="12"/>
      <c r="B128" s="12"/>
      <c r="C128" s="12"/>
      <c r="D128" s="12"/>
    </row>
    <row r="129" spans="1:4" ht="15" customHeight="1" x14ac:dyDescent="0.25">
      <c r="A129" s="12"/>
      <c r="B129" s="12"/>
      <c r="C129" s="12"/>
      <c r="D129" s="12"/>
    </row>
    <row r="130" spans="1:4" ht="15" customHeight="1" x14ac:dyDescent="0.25">
      <c r="A130" s="12"/>
      <c r="B130" s="12"/>
      <c r="C130" s="12"/>
      <c r="D130" s="12"/>
    </row>
    <row r="131" spans="1:4" ht="15" customHeight="1" x14ac:dyDescent="0.25">
      <c r="A131" s="12"/>
      <c r="B131" s="12"/>
      <c r="C131" s="12"/>
      <c r="D131" s="12"/>
    </row>
    <row r="132" spans="1:4" ht="15" customHeight="1" x14ac:dyDescent="0.25">
      <c r="A132" s="12"/>
      <c r="B132" s="12"/>
      <c r="C132" s="12"/>
      <c r="D132" s="12"/>
    </row>
    <row r="133" spans="1:4" ht="15" customHeight="1" x14ac:dyDescent="0.25">
      <c r="A133" s="11" t="s">
        <v>362</v>
      </c>
      <c r="B133" s="12"/>
      <c r="C133" s="12"/>
      <c r="D133" s="12"/>
    </row>
    <row r="134" spans="1:4" ht="15" customHeight="1" x14ac:dyDescent="0.25">
      <c r="A134" s="11" t="s">
        <v>350</v>
      </c>
      <c r="B134" s="11" t="s">
        <v>351</v>
      </c>
      <c r="C134" s="12"/>
      <c r="D134" s="12"/>
    </row>
    <row r="135" spans="1:4" ht="15" customHeight="1" x14ac:dyDescent="0.25">
      <c r="A135" s="13" t="s">
        <v>379</v>
      </c>
      <c r="B135" s="14">
        <v>-4.8388090241688704E-3</v>
      </c>
      <c r="C135" s="12"/>
      <c r="D135" s="12"/>
    </row>
    <row r="136" spans="1:4" ht="15" customHeight="1" x14ac:dyDescent="0.25">
      <c r="A136" s="13" t="s">
        <v>380</v>
      </c>
      <c r="B136" s="14">
        <v>-3.13385041493606E-3</v>
      </c>
      <c r="C136" s="12"/>
      <c r="D136" s="12"/>
    </row>
    <row r="137" spans="1:4" ht="15" customHeight="1" x14ac:dyDescent="0.25">
      <c r="A137" s="13" t="s">
        <v>381</v>
      </c>
      <c r="B137" s="14">
        <v>-3.0956371913211799E-3</v>
      </c>
      <c r="C137" s="12"/>
      <c r="D137" s="12"/>
    </row>
    <row r="138" spans="1:4" ht="15" customHeight="1" x14ac:dyDescent="0.25">
      <c r="A138" s="13" t="s">
        <v>382</v>
      </c>
      <c r="B138" s="14">
        <v>-2.6043164876348901E-3</v>
      </c>
      <c r="C138" s="12"/>
      <c r="D138" s="12"/>
    </row>
    <row r="139" spans="1:4" ht="15" customHeight="1" x14ac:dyDescent="0.25">
      <c r="A139" s="13" t="s">
        <v>383</v>
      </c>
      <c r="B139" s="14">
        <v>-2.32412287851618E-3</v>
      </c>
      <c r="C139" s="12"/>
      <c r="D139" s="12"/>
    </row>
    <row r="140" spans="1:4" ht="15" customHeight="1" x14ac:dyDescent="0.25">
      <c r="A140" s="13" t="s">
        <v>384</v>
      </c>
      <c r="B140" s="14">
        <v>-1.9508896056601799E-3</v>
      </c>
      <c r="C140" s="12"/>
      <c r="D140" s="12"/>
    </row>
    <row r="141" spans="1:4" x14ac:dyDescent="0.25">
      <c r="A141" s="15" t="s">
        <v>385</v>
      </c>
      <c r="B141" s="16">
        <v>-1.61032163239283E-3</v>
      </c>
    </row>
    <row r="142" spans="1:4" x14ac:dyDescent="0.25">
      <c r="A142" s="15" t="s">
        <v>386</v>
      </c>
      <c r="B142" s="16">
        <v>-1.45332689654615E-3</v>
      </c>
    </row>
    <row r="143" spans="1:4" x14ac:dyDescent="0.25">
      <c r="A143" s="15" t="s">
        <v>387</v>
      </c>
      <c r="B143" s="16">
        <v>-1.3920353826050399E-3</v>
      </c>
    </row>
    <row r="144" spans="1:4" x14ac:dyDescent="0.25">
      <c r="A144" s="15" t="s">
        <v>388</v>
      </c>
      <c r="B144" s="16">
        <v>-1.3049155564082201E-3</v>
      </c>
    </row>
  </sheetData>
  <autoFilter ref="B1:AG109" xr:uid="{00000000-0009-0000-0000-000002000000}"/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1"/>
  <sheetViews>
    <sheetView zoomScaleNormal="100" workbookViewId="0">
      <pane xSplit="2" ySplit="1" topLeftCell="C68" activePane="bottomRight" state="frozen"/>
      <selection pane="topRight" activeCell="C1" sqref="C1"/>
      <selection pane="bottomLeft" activeCell="A2" sqref="A2"/>
      <selection pane="bottomRight" activeCell="A120" sqref="A120"/>
    </sheetView>
  </sheetViews>
  <sheetFormatPr defaultColWidth="8.7109375" defaultRowHeight="15" x14ac:dyDescent="0.25"/>
  <cols>
    <col min="1" max="1" width="50" bestFit="1" customWidth="1"/>
    <col min="2" max="2" width="48" customWidth="1"/>
    <col min="3" max="33" width="13" customWidth="1"/>
  </cols>
  <sheetData>
    <row r="1" spans="1:34" ht="48" customHeight="1" x14ac:dyDescent="0.25">
      <c r="A1" s="1" t="s">
        <v>0</v>
      </c>
      <c r="B1" s="2" t="s">
        <v>1</v>
      </c>
      <c r="C1" s="3">
        <v>2000</v>
      </c>
      <c r="D1" s="3">
        <v>2001</v>
      </c>
      <c r="E1" s="3">
        <v>2002</v>
      </c>
      <c r="F1" s="3">
        <v>2003</v>
      </c>
      <c r="G1" s="3">
        <v>2004</v>
      </c>
      <c r="H1" s="3">
        <v>2005</v>
      </c>
      <c r="I1" s="3">
        <v>2006</v>
      </c>
      <c r="J1" s="3">
        <v>2007</v>
      </c>
      <c r="K1" s="3">
        <v>2008</v>
      </c>
      <c r="L1" s="3">
        <v>2009</v>
      </c>
      <c r="M1" s="3">
        <v>2010</v>
      </c>
      <c r="N1" s="3">
        <v>2011</v>
      </c>
      <c r="O1" s="3">
        <v>2012</v>
      </c>
      <c r="P1" s="3">
        <v>2013</v>
      </c>
      <c r="Q1" s="3">
        <v>2014</v>
      </c>
      <c r="R1" s="3">
        <v>2015</v>
      </c>
      <c r="S1" s="3">
        <v>2016</v>
      </c>
      <c r="T1" s="3">
        <v>2017</v>
      </c>
      <c r="U1" s="3">
        <v>2018</v>
      </c>
      <c r="V1" s="3">
        <v>2019</v>
      </c>
      <c r="W1" s="3">
        <v>2020</v>
      </c>
      <c r="X1" s="3">
        <v>2021</v>
      </c>
      <c r="Y1" s="3">
        <v>2022</v>
      </c>
      <c r="Z1" s="3">
        <v>2023</v>
      </c>
      <c r="AA1" s="3">
        <v>2024</v>
      </c>
      <c r="AB1" s="3">
        <v>2025</v>
      </c>
      <c r="AC1" s="4" t="s">
        <v>2</v>
      </c>
      <c r="AD1" s="4" t="s">
        <v>3</v>
      </c>
      <c r="AE1" s="4" t="s">
        <v>4</v>
      </c>
      <c r="AF1" s="4" t="s">
        <v>5</v>
      </c>
      <c r="AG1" s="4" t="s">
        <v>6</v>
      </c>
      <c r="AH1" s="4" t="s">
        <v>7</v>
      </c>
    </row>
    <row r="2" spans="1:34" ht="15" customHeight="1" x14ac:dyDescent="0.25">
      <c r="A2" s="5">
        <v>1</v>
      </c>
      <c r="B2" s="6" t="s">
        <v>285</v>
      </c>
      <c r="C2" s="7">
        <v>18352743</v>
      </c>
      <c r="D2" s="7">
        <v>18490029</v>
      </c>
      <c r="E2" s="7">
        <v>18590085</v>
      </c>
      <c r="F2" s="7">
        <v>18671320</v>
      </c>
      <c r="G2" s="7">
        <v>18747431</v>
      </c>
      <c r="H2" s="7">
        <v>18798114</v>
      </c>
      <c r="I2" s="7">
        <v>18825633</v>
      </c>
      <c r="J2" s="7">
        <v>18901167</v>
      </c>
      <c r="K2" s="7">
        <v>18968501</v>
      </c>
      <c r="L2" s="7">
        <v>19069796</v>
      </c>
      <c r="M2" s="7">
        <v>18947699</v>
      </c>
      <c r="N2" s="7">
        <v>19174702</v>
      </c>
      <c r="O2" s="7">
        <v>19369606</v>
      </c>
      <c r="P2" s="7">
        <v>19543927</v>
      </c>
      <c r="Q2" s="7">
        <v>19695917</v>
      </c>
      <c r="R2" s="7">
        <v>19833335</v>
      </c>
      <c r="S2" s="7">
        <v>19945132</v>
      </c>
      <c r="T2" s="7">
        <v>20031102</v>
      </c>
      <c r="U2" s="7">
        <v>20092724</v>
      </c>
      <c r="V2" s="7">
        <v>20133111</v>
      </c>
      <c r="W2" s="7">
        <v>19999993</v>
      </c>
      <c r="X2" s="7">
        <v>19704474</v>
      </c>
      <c r="Y2" s="7">
        <v>19629390</v>
      </c>
      <c r="Z2" s="7">
        <v>19788976</v>
      </c>
      <c r="AA2" s="7">
        <v>20080087</v>
      </c>
      <c r="AB2" s="7">
        <v>20112448</v>
      </c>
      <c r="AC2" s="8">
        <f t="shared" ref="AC2:AC33" si="0">IF(C2="","",IF(C2=0,"",(AB2-C2)/C2))</f>
        <v>9.5882397524991225E-2</v>
      </c>
      <c r="AD2" s="8">
        <f t="shared" ref="AD2:AD33" si="1">IF(C2="","",IF(C2=0,"",(AB2/C2)^(1/25)-1))</f>
        <v>3.6691100139658595E-3</v>
      </c>
      <c r="AE2" s="8">
        <f t="shared" ref="AE2:AE33" si="2">IF(R2="","",IF(R2=0,"",(AB2/R2)^(1/10)-1))</f>
        <v>1.3984588269781995E-3</v>
      </c>
      <c r="AF2" s="8">
        <f t="shared" ref="AF2:AF33" si="3">IF(W2="","",IF(W2=0,"",(AB2/W2)^(1/5)-1))</f>
        <v>1.1220296657061812E-3</v>
      </c>
      <c r="AG2" s="8">
        <f t="shared" ref="AG2:AG33" si="4">IF(Y2="","",IF(Y2=0,"",(AB2/Y2)^(1/3)-1))</f>
        <v>8.1365882101647191E-3</v>
      </c>
      <c r="AH2" s="8">
        <f t="shared" ref="AH2:AH33" si="5">IF(AA2="","",IF(AA2=0,"",(AB2-AA2)/AA2))</f>
        <v>1.6115966031422075E-3</v>
      </c>
    </row>
    <row r="3" spans="1:34" ht="15" customHeight="1" x14ac:dyDescent="0.25">
      <c r="A3" s="5">
        <v>2</v>
      </c>
      <c r="B3" s="9" t="s">
        <v>307</v>
      </c>
      <c r="C3" s="10">
        <v>12398950</v>
      </c>
      <c r="D3" s="10">
        <v>12525736</v>
      </c>
      <c r="E3" s="10">
        <v>12634977</v>
      </c>
      <c r="F3" s="10">
        <v>12717433</v>
      </c>
      <c r="G3" s="10">
        <v>12764590</v>
      </c>
      <c r="H3" s="10">
        <v>12761175</v>
      </c>
      <c r="I3" s="10">
        <v>12713660</v>
      </c>
      <c r="J3" s="10">
        <v>12692603</v>
      </c>
      <c r="K3" s="10">
        <v>12768395</v>
      </c>
      <c r="L3" s="10">
        <v>12874797</v>
      </c>
      <c r="M3" s="10">
        <v>12839549</v>
      </c>
      <c r="N3" s="10">
        <v>12931546</v>
      </c>
      <c r="O3" s="10">
        <v>13023889</v>
      </c>
      <c r="P3" s="10">
        <v>13112357</v>
      </c>
      <c r="Q3" s="10">
        <v>13185999</v>
      </c>
      <c r="R3" s="10">
        <v>13258364</v>
      </c>
      <c r="S3" s="10">
        <v>13297429</v>
      </c>
      <c r="T3" s="10">
        <v>13310930</v>
      </c>
      <c r="U3" s="10">
        <v>13287640</v>
      </c>
      <c r="V3" s="10">
        <v>13239102</v>
      </c>
      <c r="W3" s="10">
        <v>13182677</v>
      </c>
      <c r="X3" s="10">
        <v>12971258</v>
      </c>
      <c r="Y3" s="10">
        <v>12904776</v>
      </c>
      <c r="Z3" s="10">
        <v>12881909</v>
      </c>
      <c r="AA3" s="10">
        <v>12906895</v>
      </c>
      <c r="AB3" s="10">
        <v>12844441</v>
      </c>
      <c r="AC3" s="8">
        <f t="shared" si="0"/>
        <v>3.5929735985708471E-2</v>
      </c>
      <c r="AD3" s="8">
        <f t="shared" si="1"/>
        <v>1.4129700680629576E-3</v>
      </c>
      <c r="AE3" s="8">
        <f t="shared" si="2"/>
        <v>-3.1667241013575431E-3</v>
      </c>
      <c r="AF3" s="8">
        <f t="shared" si="3"/>
        <v>-5.1850128716927069E-3</v>
      </c>
      <c r="AG3" s="8">
        <f t="shared" si="4"/>
        <v>-1.5609020800844142E-3</v>
      </c>
      <c r="AH3" s="8">
        <f t="shared" si="5"/>
        <v>-4.8388090241688652E-3</v>
      </c>
    </row>
    <row r="4" spans="1:34" ht="15" customHeight="1" x14ac:dyDescent="0.25">
      <c r="A4" s="5">
        <v>3</v>
      </c>
      <c r="B4" s="6" t="s">
        <v>306</v>
      </c>
      <c r="C4" s="7">
        <v>9117732</v>
      </c>
      <c r="D4" s="7">
        <v>9192501</v>
      </c>
      <c r="E4" s="7">
        <v>9245135</v>
      </c>
      <c r="F4" s="7">
        <v>9286162</v>
      </c>
      <c r="G4" s="7">
        <v>9332090</v>
      </c>
      <c r="H4" s="7">
        <v>9362080</v>
      </c>
      <c r="I4" s="7">
        <v>9398855</v>
      </c>
      <c r="J4" s="7">
        <v>9451936</v>
      </c>
      <c r="K4" s="7">
        <v>9515636</v>
      </c>
      <c r="L4" s="7">
        <v>9580567</v>
      </c>
      <c r="M4" s="7">
        <v>9475488</v>
      </c>
      <c r="N4" s="7">
        <v>9525109</v>
      </c>
      <c r="O4" s="7">
        <v>9571739</v>
      </c>
      <c r="P4" s="7">
        <v>9613194</v>
      </c>
      <c r="Q4" s="7">
        <v>9642614</v>
      </c>
      <c r="R4" s="7">
        <v>9654044</v>
      </c>
      <c r="S4" s="7">
        <v>9654839</v>
      </c>
      <c r="T4" s="7">
        <v>9654419</v>
      </c>
      <c r="U4" s="7">
        <v>9645234</v>
      </c>
      <c r="V4" s="7">
        <v>9633476</v>
      </c>
      <c r="W4" s="7">
        <v>9435971</v>
      </c>
      <c r="X4" s="7">
        <v>9365495</v>
      </c>
      <c r="Y4" s="7">
        <v>9303151</v>
      </c>
      <c r="Z4" s="7">
        <v>9335921</v>
      </c>
      <c r="AA4" s="7">
        <v>9411198</v>
      </c>
      <c r="AB4" s="7">
        <v>9434123</v>
      </c>
      <c r="AC4" s="8">
        <f t="shared" si="0"/>
        <v>3.4700625111595731E-2</v>
      </c>
      <c r="AD4" s="8">
        <f t="shared" si="1"/>
        <v>1.3654166847358873E-3</v>
      </c>
      <c r="AE4" s="8">
        <f t="shared" si="2"/>
        <v>-2.301714204018257E-3</v>
      </c>
      <c r="AF4" s="8">
        <f t="shared" si="3"/>
        <v>-3.9172328668568568E-5</v>
      </c>
      <c r="AG4" s="8">
        <f t="shared" si="4"/>
        <v>4.6708956988112948E-3</v>
      </c>
      <c r="AH4" s="8">
        <f t="shared" si="5"/>
        <v>2.4359279233100821E-3</v>
      </c>
    </row>
    <row r="5" spans="1:34" ht="15" customHeight="1" x14ac:dyDescent="0.25">
      <c r="A5" s="5">
        <v>4</v>
      </c>
      <c r="B5" s="9" t="s">
        <v>42</v>
      </c>
      <c r="C5" s="10">
        <v>5196188</v>
      </c>
      <c r="D5" s="10">
        <v>5354623</v>
      </c>
      <c r="E5" s="10">
        <v>5476578</v>
      </c>
      <c r="F5" s="10">
        <v>5582033</v>
      </c>
      <c r="G5" s="10">
        <v>5689982</v>
      </c>
      <c r="H5" s="10">
        <v>5816407</v>
      </c>
      <c r="I5" s="10">
        <v>5999411</v>
      </c>
      <c r="J5" s="10">
        <v>6156652</v>
      </c>
      <c r="K5" s="10">
        <v>6301085</v>
      </c>
      <c r="L5" s="10">
        <v>6447615</v>
      </c>
      <c r="M5" s="10">
        <v>6391311</v>
      </c>
      <c r="N5" s="10">
        <v>6506602</v>
      </c>
      <c r="O5" s="10">
        <v>6637404</v>
      </c>
      <c r="P5" s="10">
        <v>6743525</v>
      </c>
      <c r="Q5" s="10">
        <v>6876165</v>
      </c>
      <c r="R5" s="10">
        <v>7025725</v>
      </c>
      <c r="S5" s="10">
        <v>7175708</v>
      </c>
      <c r="T5" s="10">
        <v>7314782</v>
      </c>
      <c r="U5" s="10">
        <v>7431497</v>
      </c>
      <c r="V5" s="10">
        <v>7545141</v>
      </c>
      <c r="W5" s="10">
        <v>7667416</v>
      </c>
      <c r="X5" s="10">
        <v>7777844</v>
      </c>
      <c r="Y5" s="10">
        <v>7972652</v>
      </c>
      <c r="Z5" s="10">
        <v>8164140</v>
      </c>
      <c r="AA5" s="10">
        <v>8353600</v>
      </c>
      <c r="AB5" s="10">
        <v>8477157</v>
      </c>
      <c r="AC5" s="8">
        <f t="shared" si="0"/>
        <v>0.63141845522140461</v>
      </c>
      <c r="AD5" s="8">
        <f t="shared" si="1"/>
        <v>1.9770899947083587E-2</v>
      </c>
      <c r="AE5" s="8">
        <f t="shared" si="2"/>
        <v>1.8957119243404597E-2</v>
      </c>
      <c r="AF5" s="8">
        <f t="shared" si="3"/>
        <v>2.0282035541565158E-2</v>
      </c>
      <c r="AG5" s="8">
        <f t="shared" si="4"/>
        <v>2.0663238320311361E-2</v>
      </c>
      <c r="AH5" s="8">
        <f t="shared" si="5"/>
        <v>1.4790868607546448E-2</v>
      </c>
    </row>
    <row r="6" spans="1:34" ht="15" customHeight="1" x14ac:dyDescent="0.25">
      <c r="A6" s="5">
        <v>5</v>
      </c>
      <c r="B6" s="6" t="s">
        <v>43</v>
      </c>
      <c r="C6" s="7">
        <v>4739414</v>
      </c>
      <c r="D6" s="7">
        <v>4851189</v>
      </c>
      <c r="E6" s="7">
        <v>4978638</v>
      </c>
      <c r="F6" s="7">
        <v>5084017</v>
      </c>
      <c r="G6" s="7">
        <v>5190444</v>
      </c>
      <c r="H6" s="7">
        <v>5299567</v>
      </c>
      <c r="I6" s="7">
        <v>5484883</v>
      </c>
      <c r="J6" s="7">
        <v>5597674</v>
      </c>
      <c r="K6" s="7">
        <v>5726705</v>
      </c>
      <c r="L6" s="7">
        <v>5867489</v>
      </c>
      <c r="M6" s="7">
        <v>5946825</v>
      </c>
      <c r="N6" s="7">
        <v>6054200</v>
      </c>
      <c r="O6" s="7">
        <v>6179862</v>
      </c>
      <c r="P6" s="7">
        <v>6322916</v>
      </c>
      <c r="Q6" s="7">
        <v>6493223</v>
      </c>
      <c r="R6" s="7">
        <v>6663204</v>
      </c>
      <c r="S6" s="7">
        <v>6797263</v>
      </c>
      <c r="T6" s="7">
        <v>6888415</v>
      </c>
      <c r="U6" s="7">
        <v>6963003</v>
      </c>
      <c r="V6" s="7">
        <v>7050007</v>
      </c>
      <c r="W6" s="7">
        <v>7169284</v>
      </c>
      <c r="X6" s="7">
        <v>7248044</v>
      </c>
      <c r="Y6" s="7">
        <v>7406285</v>
      </c>
      <c r="Z6" s="7">
        <v>7587646</v>
      </c>
      <c r="AA6" s="7">
        <v>7777907</v>
      </c>
      <c r="AB6" s="7">
        <v>7904627</v>
      </c>
      <c r="AC6" s="8">
        <f t="shared" si="0"/>
        <v>0.66784902099711063</v>
      </c>
      <c r="AD6" s="8">
        <f t="shared" si="1"/>
        <v>2.0672160753158142E-2</v>
      </c>
      <c r="AE6" s="8">
        <f t="shared" si="2"/>
        <v>1.723156304741269E-2</v>
      </c>
      <c r="AF6" s="8">
        <f t="shared" si="3"/>
        <v>1.972042748497782E-2</v>
      </c>
      <c r="AG6" s="8">
        <f t="shared" si="4"/>
        <v>2.1943738682386416E-2</v>
      </c>
      <c r="AH6" s="8">
        <f t="shared" si="5"/>
        <v>1.6292300743631929E-2</v>
      </c>
    </row>
    <row r="7" spans="1:34" ht="15" customHeight="1" x14ac:dyDescent="0.25">
      <c r="A7" s="5">
        <v>6</v>
      </c>
      <c r="B7" s="9" t="s">
        <v>96</v>
      </c>
      <c r="C7" s="10">
        <v>5025806</v>
      </c>
      <c r="D7" s="10">
        <v>5120256</v>
      </c>
      <c r="E7" s="10">
        <v>5212602</v>
      </c>
      <c r="F7" s="10">
        <v>5280671</v>
      </c>
      <c r="G7" s="10">
        <v>5362678</v>
      </c>
      <c r="H7" s="10">
        <v>5443159</v>
      </c>
      <c r="I7" s="10">
        <v>5466743</v>
      </c>
      <c r="J7" s="10">
        <v>5465183</v>
      </c>
      <c r="K7" s="10">
        <v>5501752</v>
      </c>
      <c r="L7" s="10">
        <v>5547051</v>
      </c>
      <c r="M7" s="10">
        <v>5582528</v>
      </c>
      <c r="N7" s="10">
        <v>5663808</v>
      </c>
      <c r="O7" s="10">
        <v>5737663</v>
      </c>
      <c r="P7" s="10">
        <v>5811053</v>
      </c>
      <c r="Q7" s="10">
        <v>5878469</v>
      </c>
      <c r="R7" s="10">
        <v>5950105</v>
      </c>
      <c r="S7" s="10">
        <v>6031735</v>
      </c>
      <c r="T7" s="10">
        <v>6088510</v>
      </c>
      <c r="U7" s="10">
        <v>6109715</v>
      </c>
      <c r="V7" s="10">
        <v>6130259</v>
      </c>
      <c r="W7" s="10">
        <v>6133159</v>
      </c>
      <c r="X7" s="10">
        <v>6110225</v>
      </c>
      <c r="Y7" s="10">
        <v>6233455</v>
      </c>
      <c r="Z7" s="10">
        <v>6353900</v>
      </c>
      <c r="AA7" s="10">
        <v>6399981</v>
      </c>
      <c r="AB7" s="10">
        <v>6391072</v>
      </c>
      <c r="AC7" s="8">
        <f t="shared" si="0"/>
        <v>0.2716511540636467</v>
      </c>
      <c r="AD7" s="8">
        <f t="shared" si="1"/>
        <v>9.6589969822558075E-3</v>
      </c>
      <c r="AE7" s="8">
        <f t="shared" si="2"/>
        <v>7.174932363618991E-3</v>
      </c>
      <c r="AF7" s="8">
        <f t="shared" si="3"/>
        <v>8.2724420719952896E-3</v>
      </c>
      <c r="AG7" s="8">
        <f t="shared" si="4"/>
        <v>8.3584930040088157E-3</v>
      </c>
      <c r="AH7" s="8">
        <f t="shared" si="5"/>
        <v>-1.3920353826050421E-3</v>
      </c>
    </row>
    <row r="8" spans="1:34" ht="15" customHeight="1" x14ac:dyDescent="0.25">
      <c r="A8" s="5">
        <v>7</v>
      </c>
      <c r="B8" s="6" t="s">
        <v>215</v>
      </c>
      <c r="C8" s="7">
        <v>4821031</v>
      </c>
      <c r="D8" s="7">
        <v>4927274</v>
      </c>
      <c r="E8" s="7">
        <v>5014571</v>
      </c>
      <c r="F8" s="7">
        <v>5086376</v>
      </c>
      <c r="G8" s="7">
        <v>5158524</v>
      </c>
      <c r="H8" s="7">
        <v>5229267</v>
      </c>
      <c r="I8" s="7">
        <v>5265012</v>
      </c>
      <c r="J8" s="7">
        <v>5313033</v>
      </c>
      <c r="K8" s="7">
        <v>5377936</v>
      </c>
      <c r="L8" s="7">
        <v>5476241</v>
      </c>
      <c r="M8" s="7">
        <v>5680300</v>
      </c>
      <c r="N8" s="7">
        <v>5791610</v>
      </c>
      <c r="O8" s="7">
        <v>5895491</v>
      </c>
      <c r="P8" s="7">
        <v>5987010</v>
      </c>
      <c r="Q8" s="7">
        <v>6063125</v>
      </c>
      <c r="R8" s="7">
        <v>6132190</v>
      </c>
      <c r="S8" s="7">
        <v>6194690</v>
      </c>
      <c r="T8" s="7">
        <v>6263413</v>
      </c>
      <c r="U8" s="7">
        <v>6308220</v>
      </c>
      <c r="V8" s="7">
        <v>6355652</v>
      </c>
      <c r="W8" s="7">
        <v>6260638</v>
      </c>
      <c r="X8" s="7">
        <v>6259621</v>
      </c>
      <c r="Y8" s="7">
        <v>6280312</v>
      </c>
      <c r="Z8" s="7">
        <v>6328730</v>
      </c>
      <c r="AA8" s="7">
        <v>6415518</v>
      </c>
      <c r="AB8" s="7">
        <v>6465724</v>
      </c>
      <c r="AC8" s="8">
        <f t="shared" si="0"/>
        <v>0.34114964205789178</v>
      </c>
      <c r="AD8" s="8">
        <f t="shared" si="1"/>
        <v>1.1810284638375634E-2</v>
      </c>
      <c r="AE8" s="8">
        <f t="shared" si="2"/>
        <v>5.3103550213930983E-3</v>
      </c>
      <c r="AF8" s="8">
        <f t="shared" si="3"/>
        <v>6.467403261778637E-3</v>
      </c>
      <c r="AG8" s="8">
        <f t="shared" si="4"/>
        <v>9.7456265871751491E-3</v>
      </c>
      <c r="AH8" s="8">
        <f t="shared" si="5"/>
        <v>7.825712592498377E-3</v>
      </c>
    </row>
    <row r="9" spans="1:34" ht="15" customHeight="1" x14ac:dyDescent="0.25">
      <c r="A9" s="5">
        <v>8</v>
      </c>
      <c r="B9" s="9" t="s">
        <v>86</v>
      </c>
      <c r="C9" s="10">
        <v>4281905</v>
      </c>
      <c r="D9" s="10">
        <v>4432950</v>
      </c>
      <c r="E9" s="10">
        <v>4555490</v>
      </c>
      <c r="F9" s="10">
        <v>4673146</v>
      </c>
      <c r="G9" s="10">
        <v>4802300</v>
      </c>
      <c r="H9" s="10">
        <v>4947012</v>
      </c>
      <c r="I9" s="10">
        <v>5119641</v>
      </c>
      <c r="J9" s="10">
        <v>5267527</v>
      </c>
      <c r="K9" s="10">
        <v>5385586</v>
      </c>
      <c r="L9" s="10">
        <v>5475213</v>
      </c>
      <c r="M9" s="10">
        <v>5303070</v>
      </c>
      <c r="N9" s="10">
        <v>5368755</v>
      </c>
      <c r="O9" s="10">
        <v>5448580</v>
      </c>
      <c r="P9" s="10">
        <v>5516494</v>
      </c>
      <c r="Q9" s="10">
        <v>5600951</v>
      </c>
      <c r="R9" s="10">
        <v>5695668</v>
      </c>
      <c r="S9" s="10">
        <v>5800308</v>
      </c>
      <c r="T9" s="10">
        <v>5886546</v>
      </c>
      <c r="U9" s="10">
        <v>5962525</v>
      </c>
      <c r="V9" s="10">
        <v>6039714</v>
      </c>
      <c r="W9" s="10">
        <v>6120770</v>
      </c>
      <c r="X9" s="10">
        <v>6160335</v>
      </c>
      <c r="Y9" s="10">
        <v>6250876</v>
      </c>
      <c r="Z9" s="10">
        <v>6333350</v>
      </c>
      <c r="AA9" s="10">
        <v>6420229</v>
      </c>
      <c r="AB9" s="10">
        <v>6482182</v>
      </c>
      <c r="AC9" s="8">
        <f t="shared" si="0"/>
        <v>0.51385469785060622</v>
      </c>
      <c r="AD9" s="8">
        <f t="shared" si="1"/>
        <v>1.6724684579103588E-2</v>
      </c>
      <c r="AE9" s="8">
        <f t="shared" si="2"/>
        <v>1.3019150289526937E-2</v>
      </c>
      <c r="AF9" s="8">
        <f t="shared" si="3"/>
        <v>1.1539932450862045E-2</v>
      </c>
      <c r="AG9" s="8">
        <f t="shared" si="4"/>
        <v>1.2185501606996274E-2</v>
      </c>
      <c r="AH9" s="8">
        <f t="shared" si="5"/>
        <v>9.6496557988819398E-3</v>
      </c>
    </row>
    <row r="10" spans="1:34" ht="15" customHeight="1" x14ac:dyDescent="0.25">
      <c r="A10" s="5">
        <v>9</v>
      </c>
      <c r="B10" s="6" t="s">
        <v>206</v>
      </c>
      <c r="C10" s="7">
        <v>5693275</v>
      </c>
      <c r="D10" s="7">
        <v>5722541</v>
      </c>
      <c r="E10" s="7">
        <v>5755874</v>
      </c>
      <c r="F10" s="7">
        <v>5787788</v>
      </c>
      <c r="G10" s="7">
        <v>5822876</v>
      </c>
      <c r="H10" s="7">
        <v>5850621</v>
      </c>
      <c r="I10" s="7">
        <v>5880912</v>
      </c>
      <c r="J10" s="7">
        <v>5912678</v>
      </c>
      <c r="K10" s="7">
        <v>5940496</v>
      </c>
      <c r="L10" s="7">
        <v>5968252</v>
      </c>
      <c r="M10" s="7">
        <v>5974541</v>
      </c>
      <c r="N10" s="7">
        <v>6013720</v>
      </c>
      <c r="O10" s="7">
        <v>6047936</v>
      </c>
      <c r="P10" s="7">
        <v>6075328</v>
      </c>
      <c r="Q10" s="7">
        <v>6106779</v>
      </c>
      <c r="R10" s="7">
        <v>6130446</v>
      </c>
      <c r="S10" s="7">
        <v>6153898</v>
      </c>
      <c r="T10" s="7">
        <v>6179479</v>
      </c>
      <c r="U10" s="7">
        <v>6207316</v>
      </c>
      <c r="V10" s="7">
        <v>6228677</v>
      </c>
      <c r="W10" s="7">
        <v>6242164</v>
      </c>
      <c r="X10" s="7">
        <v>6255303</v>
      </c>
      <c r="Y10" s="7">
        <v>6254276</v>
      </c>
      <c r="Z10" s="7">
        <v>6277370</v>
      </c>
      <c r="AA10" s="7">
        <v>6313158</v>
      </c>
      <c r="AB10" s="7">
        <v>6329118</v>
      </c>
      <c r="AC10" s="8">
        <f t="shared" si="0"/>
        <v>0.11168317005589928</v>
      </c>
      <c r="AD10" s="8">
        <f t="shared" si="1"/>
        <v>4.2439897739652288E-3</v>
      </c>
      <c r="AE10" s="8">
        <f t="shared" si="2"/>
        <v>3.1944299235444618E-3</v>
      </c>
      <c r="AF10" s="8">
        <f t="shared" si="3"/>
        <v>2.7706256728172729E-3</v>
      </c>
      <c r="AG10" s="8">
        <f t="shared" si="4"/>
        <v>3.9730383867284669E-3</v>
      </c>
      <c r="AH10" s="8">
        <f t="shared" si="5"/>
        <v>2.5280533134130335E-3</v>
      </c>
    </row>
    <row r="11" spans="1:34" ht="15" customHeight="1" x14ac:dyDescent="0.25">
      <c r="A11" s="5">
        <v>10</v>
      </c>
      <c r="B11" s="9" t="s">
        <v>63</v>
      </c>
      <c r="C11" s="10">
        <v>3278661</v>
      </c>
      <c r="D11" s="10">
        <v>3388445</v>
      </c>
      <c r="E11" s="10">
        <v>3496957</v>
      </c>
      <c r="F11" s="10">
        <v>3600163</v>
      </c>
      <c r="G11" s="10">
        <v>3723359</v>
      </c>
      <c r="H11" s="10">
        <v>3884588</v>
      </c>
      <c r="I11" s="10">
        <v>4046571</v>
      </c>
      <c r="J11" s="10">
        <v>4175595</v>
      </c>
      <c r="K11" s="10">
        <v>4287323</v>
      </c>
      <c r="L11" s="10">
        <v>4364094</v>
      </c>
      <c r="M11" s="10">
        <v>4199536</v>
      </c>
      <c r="N11" s="10">
        <v>4229671</v>
      </c>
      <c r="O11" s="10">
        <v>4287608</v>
      </c>
      <c r="P11" s="10">
        <v>4342241</v>
      </c>
      <c r="Q11" s="10">
        <v>4409354</v>
      </c>
      <c r="R11" s="10">
        <v>4480231</v>
      </c>
      <c r="S11" s="10">
        <v>4556103</v>
      </c>
      <c r="T11" s="10">
        <v>4622428</v>
      </c>
      <c r="U11" s="10">
        <v>4694480</v>
      </c>
      <c r="V11" s="10">
        <v>4777488</v>
      </c>
      <c r="W11" s="10">
        <v>4875256</v>
      </c>
      <c r="X11" s="10">
        <v>4949187</v>
      </c>
      <c r="Y11" s="10">
        <v>5025111</v>
      </c>
      <c r="Z11" s="10">
        <v>5087631</v>
      </c>
      <c r="AA11" s="10">
        <v>5169873</v>
      </c>
      <c r="AB11" s="10">
        <v>5228938</v>
      </c>
      <c r="AC11" s="8">
        <f t="shared" si="0"/>
        <v>0.59483947867742348</v>
      </c>
      <c r="AD11" s="8">
        <f t="shared" si="1"/>
        <v>1.884631520214386E-2</v>
      </c>
      <c r="AE11" s="8">
        <f t="shared" si="2"/>
        <v>1.5573379655227759E-2</v>
      </c>
      <c r="AF11" s="8">
        <f t="shared" si="3"/>
        <v>1.4105675753771418E-2</v>
      </c>
      <c r="AG11" s="8">
        <f t="shared" si="4"/>
        <v>1.3341769260565739E-2</v>
      </c>
      <c r="AH11" s="8">
        <f t="shared" si="5"/>
        <v>1.1424845445913274E-2</v>
      </c>
    </row>
    <row r="12" spans="1:34" ht="15" customHeight="1" x14ac:dyDescent="0.25">
      <c r="A12" s="5">
        <v>11</v>
      </c>
      <c r="B12" s="6" t="s">
        <v>193</v>
      </c>
      <c r="C12" s="7">
        <v>4402611</v>
      </c>
      <c r="D12" s="7">
        <v>4443310</v>
      </c>
      <c r="E12" s="7">
        <v>4459011</v>
      </c>
      <c r="F12" s="7">
        <v>4458187</v>
      </c>
      <c r="G12" s="7">
        <v>4456479</v>
      </c>
      <c r="H12" s="7">
        <v>4458891</v>
      </c>
      <c r="I12" s="7">
        <v>4473477</v>
      </c>
      <c r="J12" s="7">
        <v>4503921</v>
      </c>
      <c r="K12" s="7">
        <v>4544705</v>
      </c>
      <c r="L12" s="7">
        <v>4588680</v>
      </c>
      <c r="M12" s="7">
        <v>4567967</v>
      </c>
      <c r="N12" s="7">
        <v>4617879</v>
      </c>
      <c r="O12" s="7">
        <v>4671266</v>
      </c>
      <c r="P12" s="7">
        <v>4724110</v>
      </c>
      <c r="Q12" s="7">
        <v>4774663</v>
      </c>
      <c r="R12" s="7">
        <v>4812849</v>
      </c>
      <c r="S12" s="7">
        <v>4850147</v>
      </c>
      <c r="T12" s="7">
        <v>4889423</v>
      </c>
      <c r="U12" s="7">
        <v>4912584</v>
      </c>
      <c r="V12" s="7">
        <v>4932659</v>
      </c>
      <c r="W12" s="7">
        <v>4921409</v>
      </c>
      <c r="X12" s="7">
        <v>4907671</v>
      </c>
      <c r="Y12" s="7">
        <v>4933469</v>
      </c>
      <c r="Z12" s="7">
        <v>4970657</v>
      </c>
      <c r="AA12" s="7">
        <v>5022230</v>
      </c>
      <c r="AB12" s="7">
        <v>5034221</v>
      </c>
      <c r="AC12" s="8">
        <f t="shared" si="0"/>
        <v>0.1434625952644919</v>
      </c>
      <c r="AD12" s="8">
        <f t="shared" si="1"/>
        <v>5.3768445491098049E-3</v>
      </c>
      <c r="AE12" s="8">
        <f t="shared" si="2"/>
        <v>4.5070845651902225E-3</v>
      </c>
      <c r="AF12" s="8">
        <f t="shared" si="3"/>
        <v>4.5430737301477286E-3</v>
      </c>
      <c r="AG12" s="8">
        <f t="shared" si="4"/>
        <v>6.7615586461144961E-3</v>
      </c>
      <c r="AH12" s="8">
        <f t="shared" si="5"/>
        <v>2.3875847979881446E-3</v>
      </c>
    </row>
    <row r="13" spans="1:34" ht="15" customHeight="1" x14ac:dyDescent="0.25">
      <c r="A13" s="5">
        <v>12</v>
      </c>
      <c r="B13" s="9" t="s">
        <v>133</v>
      </c>
      <c r="C13" s="10">
        <v>3277578</v>
      </c>
      <c r="D13" s="10">
        <v>3376256</v>
      </c>
      <c r="E13" s="10">
        <v>3483348</v>
      </c>
      <c r="F13" s="10">
        <v>3611625</v>
      </c>
      <c r="G13" s="10">
        <v>3745320</v>
      </c>
      <c r="H13" s="10">
        <v>3861335</v>
      </c>
      <c r="I13" s="10">
        <v>3968504</v>
      </c>
      <c r="J13" s="10">
        <v>4048913</v>
      </c>
      <c r="K13" s="10">
        <v>4092831</v>
      </c>
      <c r="L13" s="10">
        <v>4143113</v>
      </c>
      <c r="M13" s="10">
        <v>4240540</v>
      </c>
      <c r="N13" s="10">
        <v>4285291</v>
      </c>
      <c r="O13" s="10">
        <v>4317368</v>
      </c>
      <c r="P13" s="10">
        <v>4344386</v>
      </c>
      <c r="Q13" s="10">
        <v>4382462</v>
      </c>
      <c r="R13" s="10">
        <v>4420560</v>
      </c>
      <c r="S13" s="10">
        <v>4463228</v>
      </c>
      <c r="T13" s="10">
        <v>4509806</v>
      </c>
      <c r="U13" s="10">
        <v>4548430</v>
      </c>
      <c r="V13" s="10">
        <v>4575112</v>
      </c>
      <c r="W13" s="10">
        <v>4607646</v>
      </c>
      <c r="X13" s="10">
        <v>4644896</v>
      </c>
      <c r="Y13" s="10">
        <v>4675606</v>
      </c>
      <c r="Z13" s="10">
        <v>4707448</v>
      </c>
      <c r="AA13" s="10">
        <v>4747876</v>
      </c>
      <c r="AB13" s="10">
        <v>4769007</v>
      </c>
      <c r="AC13" s="8">
        <f t="shared" si="0"/>
        <v>0.45503997158877685</v>
      </c>
      <c r="AD13" s="8">
        <f t="shared" si="1"/>
        <v>1.5114419675966051E-2</v>
      </c>
      <c r="AE13" s="8">
        <f t="shared" si="2"/>
        <v>7.6160277453944936E-3</v>
      </c>
      <c r="AF13" s="8">
        <f t="shared" si="3"/>
        <v>6.9079525084563276E-3</v>
      </c>
      <c r="AG13" s="8">
        <f t="shared" si="4"/>
        <v>6.6148914281629612E-3</v>
      </c>
      <c r="AH13" s="8">
        <f t="shared" si="5"/>
        <v>4.4506217095812949E-3</v>
      </c>
    </row>
    <row r="14" spans="1:34" ht="15" customHeight="1" x14ac:dyDescent="0.25">
      <c r="A14" s="5">
        <v>13</v>
      </c>
      <c r="B14" s="6" t="s">
        <v>309</v>
      </c>
      <c r="C14" s="7">
        <v>4136658</v>
      </c>
      <c r="D14" s="7">
        <v>4179628</v>
      </c>
      <c r="E14" s="7">
        <v>4165678</v>
      </c>
      <c r="F14" s="7">
        <v>4153143</v>
      </c>
      <c r="G14" s="7">
        <v>4143522</v>
      </c>
      <c r="H14" s="7">
        <v>4149607</v>
      </c>
      <c r="I14" s="7">
        <v>4162783</v>
      </c>
      <c r="J14" s="7">
        <v>4202186</v>
      </c>
      <c r="K14" s="7">
        <v>4260236</v>
      </c>
      <c r="L14" s="7">
        <v>4317853</v>
      </c>
      <c r="M14" s="7">
        <v>4344900</v>
      </c>
      <c r="N14" s="7">
        <v>4401358</v>
      </c>
      <c r="O14" s="7">
        <v>4465085</v>
      </c>
      <c r="P14" s="7">
        <v>4533265</v>
      </c>
      <c r="Q14" s="7">
        <v>4602584</v>
      </c>
      <c r="R14" s="7">
        <v>4669540</v>
      </c>
      <c r="S14" s="7">
        <v>4713476</v>
      </c>
      <c r="T14" s="7">
        <v>4741080</v>
      </c>
      <c r="U14" s="7">
        <v>4759212</v>
      </c>
      <c r="V14" s="7">
        <v>4761684</v>
      </c>
      <c r="W14" s="7">
        <v>4745853</v>
      </c>
      <c r="X14" s="7">
        <v>4623626</v>
      </c>
      <c r="Y14" s="7">
        <v>4595850</v>
      </c>
      <c r="Z14" s="7">
        <v>4601326</v>
      </c>
      <c r="AA14" s="7">
        <v>4623434</v>
      </c>
      <c r="AB14" s="7">
        <v>4630041</v>
      </c>
      <c r="AC14" s="8">
        <f t="shared" si="0"/>
        <v>0.11927091869813748</v>
      </c>
      <c r="AD14" s="8">
        <f t="shared" si="1"/>
        <v>4.5172725688973348E-3</v>
      </c>
      <c r="AE14" s="8">
        <f t="shared" si="2"/>
        <v>-8.4912353121668893E-4</v>
      </c>
      <c r="AF14" s="8">
        <f t="shared" si="3"/>
        <v>-4.9289050314245131E-3</v>
      </c>
      <c r="AG14" s="8">
        <f t="shared" si="4"/>
        <v>2.4737216035890519E-3</v>
      </c>
      <c r="AH14" s="8">
        <f t="shared" si="5"/>
        <v>1.4290244004780861E-3</v>
      </c>
    </row>
    <row r="15" spans="1:34" ht="15" customHeight="1" x14ac:dyDescent="0.25">
      <c r="A15" s="5">
        <v>14</v>
      </c>
      <c r="B15" s="9" t="s">
        <v>252</v>
      </c>
      <c r="C15" s="10">
        <v>4457471</v>
      </c>
      <c r="D15" s="10">
        <v>4479232</v>
      </c>
      <c r="E15" s="10">
        <v>4486067</v>
      </c>
      <c r="F15" s="10">
        <v>4492756</v>
      </c>
      <c r="G15" s="10">
        <v>4498311</v>
      </c>
      <c r="H15" s="10">
        <v>4494398</v>
      </c>
      <c r="I15" s="10">
        <v>4484542</v>
      </c>
      <c r="J15" s="10">
        <v>4456582</v>
      </c>
      <c r="K15" s="10">
        <v>4423781</v>
      </c>
      <c r="L15" s="10">
        <v>4403437</v>
      </c>
      <c r="M15" s="10">
        <v>4293314</v>
      </c>
      <c r="N15" s="10">
        <v>4301802</v>
      </c>
      <c r="O15" s="10">
        <v>4319292</v>
      </c>
      <c r="P15" s="10">
        <v>4332304</v>
      </c>
      <c r="Q15" s="10">
        <v>4346166</v>
      </c>
      <c r="R15" s="10">
        <v>4352979</v>
      </c>
      <c r="S15" s="10">
        <v>4368028</v>
      </c>
      <c r="T15" s="10">
        <v>4381658</v>
      </c>
      <c r="U15" s="10">
        <v>4391185</v>
      </c>
      <c r="V15" s="10">
        <v>4394892</v>
      </c>
      <c r="W15" s="10">
        <v>4385353</v>
      </c>
      <c r="X15" s="10">
        <v>4370695</v>
      </c>
      <c r="Y15" s="10">
        <v>4354135</v>
      </c>
      <c r="Z15" s="10">
        <v>4356818</v>
      </c>
      <c r="AA15" s="10">
        <v>4377045</v>
      </c>
      <c r="AB15" s="10">
        <v>4390913</v>
      </c>
      <c r="AC15" s="8">
        <f t="shared" si="0"/>
        <v>-1.4931785310549412E-2</v>
      </c>
      <c r="AD15" s="8">
        <f t="shared" si="1"/>
        <v>-6.0159443810303692E-4</v>
      </c>
      <c r="AE15" s="8">
        <f t="shared" si="2"/>
        <v>8.680505209184286E-4</v>
      </c>
      <c r="AF15" s="8">
        <f t="shared" si="3"/>
        <v>2.53442878116239E-4</v>
      </c>
      <c r="AG15" s="8">
        <f t="shared" si="4"/>
        <v>2.8076707539652634E-3</v>
      </c>
      <c r="AH15" s="8">
        <f t="shared" si="5"/>
        <v>3.1683475952383401E-3</v>
      </c>
    </row>
    <row r="16" spans="1:34" ht="15" customHeight="1" x14ac:dyDescent="0.25">
      <c r="A16" s="5">
        <v>15</v>
      </c>
      <c r="B16" s="6" t="s">
        <v>126</v>
      </c>
      <c r="C16" s="7">
        <v>3052379</v>
      </c>
      <c r="D16" s="7">
        <v>3094380</v>
      </c>
      <c r="E16" s="7">
        <v>3121895</v>
      </c>
      <c r="F16" s="7">
        <v>3138938</v>
      </c>
      <c r="G16" s="7">
        <v>3163703</v>
      </c>
      <c r="H16" s="7">
        <v>3202388</v>
      </c>
      <c r="I16" s="7">
        <v>3259945</v>
      </c>
      <c r="J16" s="7">
        <v>3307360</v>
      </c>
      <c r="K16" s="7">
        <v>3356637</v>
      </c>
      <c r="L16" s="7">
        <v>3407848</v>
      </c>
      <c r="M16" s="7">
        <v>3449548</v>
      </c>
      <c r="N16" s="7">
        <v>3505338</v>
      </c>
      <c r="O16" s="7">
        <v>3561452</v>
      </c>
      <c r="P16" s="7">
        <v>3616100</v>
      </c>
      <c r="Q16" s="7">
        <v>3680038</v>
      </c>
      <c r="R16" s="7">
        <v>3745754</v>
      </c>
      <c r="S16" s="7">
        <v>3824567</v>
      </c>
      <c r="T16" s="7">
        <v>3894392</v>
      </c>
      <c r="U16" s="7">
        <v>3943900</v>
      </c>
      <c r="V16" s="7">
        <v>3984908</v>
      </c>
      <c r="W16" s="7">
        <v>4027814</v>
      </c>
      <c r="X16" s="7">
        <v>4017597</v>
      </c>
      <c r="Y16" s="7">
        <v>4034138</v>
      </c>
      <c r="Z16" s="7">
        <v>4062857</v>
      </c>
      <c r="AA16" s="7">
        <v>4118815</v>
      </c>
      <c r="AB16" s="7">
        <v>4161883</v>
      </c>
      <c r="AC16" s="8">
        <f t="shared" si="0"/>
        <v>0.3634882824184022</v>
      </c>
      <c r="AD16" s="8">
        <f t="shared" si="1"/>
        <v>1.247907506300594E-2</v>
      </c>
      <c r="AE16" s="8">
        <f t="shared" si="2"/>
        <v>1.0590151297964256E-2</v>
      </c>
      <c r="AF16" s="8">
        <f t="shared" si="3"/>
        <v>6.5702538519833986E-3</v>
      </c>
      <c r="AG16" s="8">
        <f t="shared" si="4"/>
        <v>1.0445836744594761E-2</v>
      </c>
      <c r="AH16" s="8">
        <f t="shared" si="5"/>
        <v>1.0456405543827534E-2</v>
      </c>
    </row>
    <row r="17" spans="1:34" ht="15" customHeight="1" x14ac:dyDescent="0.25">
      <c r="A17" s="5">
        <v>16</v>
      </c>
      <c r="B17" s="9" t="s">
        <v>176</v>
      </c>
      <c r="C17" s="10">
        <v>2981616</v>
      </c>
      <c r="D17" s="10">
        <v>3024111</v>
      </c>
      <c r="E17" s="10">
        <v>3053303</v>
      </c>
      <c r="F17" s="10">
        <v>3078253</v>
      </c>
      <c r="G17" s="10">
        <v>3106569</v>
      </c>
      <c r="H17" s="10">
        <v>3132772</v>
      </c>
      <c r="I17" s="10">
        <v>3167666</v>
      </c>
      <c r="J17" s="10">
        <v>3204196</v>
      </c>
      <c r="K17" s="10">
        <v>3237612</v>
      </c>
      <c r="L17" s="10">
        <v>3269814</v>
      </c>
      <c r="M17" s="10">
        <v>3340952</v>
      </c>
      <c r="N17" s="10">
        <v>3378195</v>
      </c>
      <c r="O17" s="10">
        <v>3414538</v>
      </c>
      <c r="P17" s="10">
        <v>3453198</v>
      </c>
      <c r="Q17" s="10">
        <v>3492373</v>
      </c>
      <c r="R17" s="10">
        <v>3523710</v>
      </c>
      <c r="S17" s="10">
        <v>3562548</v>
      </c>
      <c r="T17" s="10">
        <v>3603488</v>
      </c>
      <c r="U17" s="10">
        <v>3640864</v>
      </c>
      <c r="V17" s="10">
        <v>3672645</v>
      </c>
      <c r="W17" s="10">
        <v>3694131</v>
      </c>
      <c r="X17" s="10">
        <v>3692614</v>
      </c>
      <c r="Y17" s="10">
        <v>3700187</v>
      </c>
      <c r="Z17" s="10">
        <v>3721774</v>
      </c>
      <c r="AA17" s="10">
        <v>3760895</v>
      </c>
      <c r="AB17" s="10">
        <v>3790295</v>
      </c>
      <c r="AC17" s="8">
        <f t="shared" si="0"/>
        <v>0.27122171332592793</v>
      </c>
      <c r="AD17" s="8">
        <f t="shared" si="1"/>
        <v>9.6453561656746345E-3</v>
      </c>
      <c r="AE17" s="8">
        <f t="shared" si="2"/>
        <v>7.3196023467625437E-3</v>
      </c>
      <c r="AF17" s="8">
        <f t="shared" si="3"/>
        <v>5.1529326078048054E-3</v>
      </c>
      <c r="AG17" s="8">
        <f t="shared" si="4"/>
        <v>8.0524121934555382E-3</v>
      </c>
      <c r="AH17" s="8">
        <f t="shared" si="5"/>
        <v>7.8172881720973333E-3</v>
      </c>
    </row>
    <row r="18" spans="1:34" ht="15" customHeight="1" x14ac:dyDescent="0.25">
      <c r="A18" s="5">
        <v>17</v>
      </c>
      <c r="B18" s="6" t="s">
        <v>59</v>
      </c>
      <c r="C18" s="7">
        <v>2404273</v>
      </c>
      <c r="D18" s="7">
        <v>2442189</v>
      </c>
      <c r="E18" s="7">
        <v>2483575</v>
      </c>
      <c r="F18" s="7">
        <v>2522780</v>
      </c>
      <c r="G18" s="7">
        <v>2578104</v>
      </c>
      <c r="H18" s="7">
        <v>2638814</v>
      </c>
      <c r="I18" s="7">
        <v>2684639</v>
      </c>
      <c r="J18" s="7">
        <v>2711222</v>
      </c>
      <c r="K18" s="7">
        <v>2730007</v>
      </c>
      <c r="L18" s="7">
        <v>2747272</v>
      </c>
      <c r="M18" s="7">
        <v>2786946</v>
      </c>
      <c r="N18" s="7">
        <v>2806158</v>
      </c>
      <c r="O18" s="7">
        <v>2830807</v>
      </c>
      <c r="P18" s="7">
        <v>2862031</v>
      </c>
      <c r="Q18" s="7">
        <v>2903214</v>
      </c>
      <c r="R18" s="7">
        <v>2954113</v>
      </c>
      <c r="S18" s="7">
        <v>3014255</v>
      </c>
      <c r="T18" s="7">
        <v>3066956</v>
      </c>
      <c r="U18" s="7">
        <v>3109379</v>
      </c>
      <c r="V18" s="7">
        <v>3144857</v>
      </c>
      <c r="W18" s="7">
        <v>3187831</v>
      </c>
      <c r="X18" s="7">
        <v>3230962</v>
      </c>
      <c r="Y18" s="7">
        <v>3307164</v>
      </c>
      <c r="Z18" s="7">
        <v>3370351</v>
      </c>
      <c r="AA18" s="7">
        <v>3405357</v>
      </c>
      <c r="AB18" s="7">
        <v>3418895</v>
      </c>
      <c r="AC18" s="8">
        <f t="shared" si="0"/>
        <v>0.42200781691596584</v>
      </c>
      <c r="AD18" s="8">
        <f t="shared" si="1"/>
        <v>1.4182422809698059E-2</v>
      </c>
      <c r="AE18" s="8">
        <f t="shared" si="2"/>
        <v>1.4719171905556161E-2</v>
      </c>
      <c r="AF18" s="8">
        <f t="shared" si="3"/>
        <v>1.4093723357383459E-2</v>
      </c>
      <c r="AG18" s="8">
        <f t="shared" si="4"/>
        <v>1.1137018248728703E-2</v>
      </c>
      <c r="AH18" s="8">
        <f t="shared" si="5"/>
        <v>3.975500953350853E-3</v>
      </c>
    </row>
    <row r="19" spans="1:34" ht="15" customHeight="1" x14ac:dyDescent="0.25">
      <c r="A19" s="5">
        <v>18</v>
      </c>
      <c r="B19" s="9" t="s">
        <v>257</v>
      </c>
      <c r="C19" s="10">
        <v>2824987</v>
      </c>
      <c r="D19" s="10">
        <v>2867094</v>
      </c>
      <c r="E19" s="10">
        <v>2901235</v>
      </c>
      <c r="F19" s="10">
        <v>2926814</v>
      </c>
      <c r="G19" s="10">
        <v>2935672</v>
      </c>
      <c r="H19" s="10">
        <v>2941770</v>
      </c>
      <c r="I19" s="10">
        <v>2947222</v>
      </c>
      <c r="J19" s="10">
        <v>2975656</v>
      </c>
      <c r="K19" s="10">
        <v>3019274</v>
      </c>
      <c r="L19" s="10">
        <v>3053793</v>
      </c>
      <c r="M19" s="10">
        <v>3102369</v>
      </c>
      <c r="N19" s="10">
        <v>3132770</v>
      </c>
      <c r="O19" s="10">
        <v>3167098</v>
      </c>
      <c r="P19" s="10">
        <v>3199163</v>
      </c>
      <c r="Q19" s="10">
        <v>3234108</v>
      </c>
      <c r="R19" s="10">
        <v>3262051</v>
      </c>
      <c r="S19" s="10">
        <v>3283104</v>
      </c>
      <c r="T19" s="10">
        <v>3293086</v>
      </c>
      <c r="U19" s="10">
        <v>3302976</v>
      </c>
      <c r="V19" s="10">
        <v>3297378</v>
      </c>
      <c r="W19" s="10">
        <v>3301110</v>
      </c>
      <c r="X19" s="10">
        <v>3272601</v>
      </c>
      <c r="Y19" s="10">
        <v>3279089</v>
      </c>
      <c r="Z19" s="10">
        <v>3279736</v>
      </c>
      <c r="AA19" s="10">
        <v>3287542</v>
      </c>
      <c r="AB19" s="10">
        <v>3282248</v>
      </c>
      <c r="AC19" s="8">
        <f t="shared" si="0"/>
        <v>0.16186304574144944</v>
      </c>
      <c r="AD19" s="8">
        <f t="shared" si="1"/>
        <v>6.019033649242278E-3</v>
      </c>
      <c r="AE19" s="8">
        <f t="shared" si="2"/>
        <v>6.1743201644159917E-4</v>
      </c>
      <c r="AF19" s="8">
        <f t="shared" si="3"/>
        <v>-1.1453879533924738E-3</v>
      </c>
      <c r="AG19" s="8">
        <f t="shared" si="4"/>
        <v>3.2102270948430878E-4</v>
      </c>
      <c r="AH19" s="8">
        <f t="shared" si="5"/>
        <v>-1.6103216323928333E-3</v>
      </c>
    </row>
    <row r="20" spans="1:34" ht="15" customHeight="1" x14ac:dyDescent="0.25">
      <c r="A20" s="5">
        <v>19</v>
      </c>
      <c r="B20" s="6" t="s">
        <v>134</v>
      </c>
      <c r="C20" s="7">
        <v>2194022</v>
      </c>
      <c r="D20" s="7">
        <v>2246785</v>
      </c>
      <c r="E20" s="7">
        <v>2276250</v>
      </c>
      <c r="F20" s="7">
        <v>2297441</v>
      </c>
      <c r="G20" s="7">
        <v>2321712</v>
      </c>
      <c r="H20" s="7">
        <v>2353518</v>
      </c>
      <c r="I20" s="7">
        <v>2399620</v>
      </c>
      <c r="J20" s="7">
        <v>2449476</v>
      </c>
      <c r="K20" s="7">
        <v>2500384</v>
      </c>
      <c r="L20" s="7">
        <v>2552195</v>
      </c>
      <c r="M20" s="7">
        <v>2554032</v>
      </c>
      <c r="N20" s="7">
        <v>2600467</v>
      </c>
      <c r="O20" s="7">
        <v>2645858</v>
      </c>
      <c r="P20" s="7">
        <v>2694188</v>
      </c>
      <c r="Q20" s="7">
        <v>2745645</v>
      </c>
      <c r="R20" s="7">
        <v>2802640</v>
      </c>
      <c r="S20" s="7">
        <v>2844505</v>
      </c>
      <c r="T20" s="7">
        <v>2877443</v>
      </c>
      <c r="U20" s="7">
        <v>2915538</v>
      </c>
      <c r="V20" s="7">
        <v>2944122</v>
      </c>
      <c r="W20" s="7">
        <v>2970099</v>
      </c>
      <c r="X20" s="7">
        <v>2978802</v>
      </c>
      <c r="Y20" s="7">
        <v>2994295</v>
      </c>
      <c r="Z20" s="7">
        <v>3031278</v>
      </c>
      <c r="AA20" s="7">
        <v>3081092</v>
      </c>
      <c r="AB20" s="7">
        <v>3092037</v>
      </c>
      <c r="AC20" s="8">
        <f t="shared" si="0"/>
        <v>0.40930081831449272</v>
      </c>
      <c r="AD20" s="8">
        <f t="shared" si="1"/>
        <v>1.3818351222079306E-2</v>
      </c>
      <c r="AE20" s="8">
        <f t="shared" si="2"/>
        <v>9.8752684982912342E-3</v>
      </c>
      <c r="AF20" s="8">
        <f t="shared" si="3"/>
        <v>8.0794261061649664E-3</v>
      </c>
      <c r="AG20" s="8">
        <f t="shared" si="4"/>
        <v>1.0764621232651095E-2</v>
      </c>
      <c r="AH20" s="8">
        <f t="shared" si="5"/>
        <v>3.5523119725084482E-3</v>
      </c>
    </row>
    <row r="21" spans="1:34" ht="15" customHeight="1" x14ac:dyDescent="0.25">
      <c r="A21" s="5">
        <v>20</v>
      </c>
      <c r="B21" s="9" t="s">
        <v>39</v>
      </c>
      <c r="C21" s="10">
        <v>1656835</v>
      </c>
      <c r="D21" s="10">
        <v>1708955</v>
      </c>
      <c r="E21" s="10">
        <v>1756852</v>
      </c>
      <c r="F21" s="10">
        <v>1803474</v>
      </c>
      <c r="G21" s="10">
        <v>1866597</v>
      </c>
      <c r="H21" s="10">
        <v>1939766</v>
      </c>
      <c r="I21" s="10">
        <v>1999994</v>
      </c>
      <c r="J21" s="10">
        <v>2034878</v>
      </c>
      <c r="K21" s="10">
        <v>2060968</v>
      </c>
      <c r="L21" s="10">
        <v>2082421</v>
      </c>
      <c r="M21" s="10">
        <v>2140225</v>
      </c>
      <c r="N21" s="10">
        <v>2181303</v>
      </c>
      <c r="O21" s="10">
        <v>2235105</v>
      </c>
      <c r="P21" s="10">
        <v>2283844</v>
      </c>
      <c r="Q21" s="10">
        <v>2342297</v>
      </c>
      <c r="R21" s="10">
        <v>2410624</v>
      </c>
      <c r="S21" s="10">
        <v>2482497</v>
      </c>
      <c r="T21" s="10">
        <v>2548999</v>
      </c>
      <c r="U21" s="10">
        <v>2609376</v>
      </c>
      <c r="V21" s="10">
        <v>2645359</v>
      </c>
      <c r="W21" s="10">
        <v>2680430</v>
      </c>
      <c r="X21" s="10">
        <v>2699589</v>
      </c>
      <c r="Y21" s="10">
        <v>2786534</v>
      </c>
      <c r="Z21" s="10">
        <v>2863651</v>
      </c>
      <c r="AA21" s="10">
        <v>2919982</v>
      </c>
      <c r="AB21" s="10">
        <v>2957672</v>
      </c>
      <c r="AC21" s="8">
        <f t="shared" si="0"/>
        <v>0.78513370371823388</v>
      </c>
      <c r="AD21" s="8">
        <f t="shared" si="1"/>
        <v>2.3450470491745756E-2</v>
      </c>
      <c r="AE21" s="8">
        <f t="shared" si="2"/>
        <v>2.0662252454431318E-2</v>
      </c>
      <c r="AF21" s="8">
        <f t="shared" si="3"/>
        <v>1.9880076778842071E-2</v>
      </c>
      <c r="AG21" s="8">
        <f t="shared" si="4"/>
        <v>2.006666287698633E-2</v>
      </c>
      <c r="AH21" s="8">
        <f t="shared" si="5"/>
        <v>1.2907613814057757E-2</v>
      </c>
    </row>
    <row r="22" spans="1:34" ht="15" customHeight="1" x14ac:dyDescent="0.25">
      <c r="A22" s="5">
        <v>21</v>
      </c>
      <c r="B22" s="6" t="s">
        <v>48</v>
      </c>
      <c r="C22" s="7">
        <v>1340417</v>
      </c>
      <c r="D22" s="7">
        <v>1375381</v>
      </c>
      <c r="E22" s="7">
        <v>1406699</v>
      </c>
      <c r="F22" s="7">
        <v>1436890</v>
      </c>
      <c r="G22" s="7">
        <v>1471706</v>
      </c>
      <c r="H22" s="7">
        <v>1519448</v>
      </c>
      <c r="I22" s="7">
        <v>1583869</v>
      </c>
      <c r="J22" s="7">
        <v>1650974</v>
      </c>
      <c r="K22" s="7">
        <v>1706469</v>
      </c>
      <c r="L22" s="7">
        <v>1745524</v>
      </c>
      <c r="M22" s="7">
        <v>2249833</v>
      </c>
      <c r="N22" s="7">
        <v>2279834</v>
      </c>
      <c r="O22" s="7">
        <v>2316089</v>
      </c>
      <c r="P22" s="7">
        <v>2354951</v>
      </c>
      <c r="Q22" s="7">
        <v>2395675</v>
      </c>
      <c r="R22" s="7">
        <v>2442023</v>
      </c>
      <c r="S22" s="7">
        <v>2492928</v>
      </c>
      <c r="T22" s="7">
        <v>2542365</v>
      </c>
      <c r="U22" s="7">
        <v>2584443</v>
      </c>
      <c r="V22" s="7">
        <v>2626934</v>
      </c>
      <c r="W22" s="7">
        <v>2668342</v>
      </c>
      <c r="X22" s="7">
        <v>2706093</v>
      </c>
      <c r="Y22" s="7">
        <v>2758749</v>
      </c>
      <c r="Z22" s="7">
        <v>2818271</v>
      </c>
      <c r="AA22" s="7">
        <v>2884708</v>
      </c>
      <c r="AB22" s="7">
        <v>2938830</v>
      </c>
      <c r="AC22" s="8">
        <f t="shared" si="0"/>
        <v>1.1924744314642384</v>
      </c>
      <c r="AD22" s="8">
        <f t="shared" si="1"/>
        <v>3.1899451231185649E-2</v>
      </c>
      <c r="AE22" s="8">
        <f t="shared" si="2"/>
        <v>1.8691005190472954E-2</v>
      </c>
      <c r="AF22" s="8">
        <f t="shared" si="3"/>
        <v>1.9498507871692494E-2</v>
      </c>
      <c r="AG22" s="8">
        <f t="shared" si="4"/>
        <v>2.1301787293130259E-2</v>
      </c>
      <c r="AH22" s="8">
        <f t="shared" si="5"/>
        <v>1.8761690957975644E-2</v>
      </c>
    </row>
    <row r="23" spans="1:34" ht="15" customHeight="1" x14ac:dyDescent="0.25">
      <c r="A23" s="5">
        <v>22</v>
      </c>
      <c r="B23" s="9" t="s">
        <v>236</v>
      </c>
      <c r="C23" s="10">
        <v>2557501</v>
      </c>
      <c r="D23" s="10">
        <v>2577904</v>
      </c>
      <c r="E23" s="10">
        <v>2600580</v>
      </c>
      <c r="F23" s="10">
        <v>2621815</v>
      </c>
      <c r="G23" s="10">
        <v>2638066</v>
      </c>
      <c r="H23" s="10">
        <v>2649586</v>
      </c>
      <c r="I23" s="10">
        <v>2662048</v>
      </c>
      <c r="J23" s="10">
        <v>2669702</v>
      </c>
      <c r="K23" s="10">
        <v>2677712</v>
      </c>
      <c r="L23" s="10">
        <v>2690886</v>
      </c>
      <c r="M23" s="10">
        <v>2716832</v>
      </c>
      <c r="N23" s="10">
        <v>2739256</v>
      </c>
      <c r="O23" s="10">
        <v>2764521</v>
      </c>
      <c r="P23" s="10">
        <v>2782535</v>
      </c>
      <c r="Q23" s="10">
        <v>2798733</v>
      </c>
      <c r="R23" s="10">
        <v>2812930</v>
      </c>
      <c r="S23" s="10">
        <v>2821292</v>
      </c>
      <c r="T23" s="10">
        <v>2830041</v>
      </c>
      <c r="U23" s="10">
        <v>2837249</v>
      </c>
      <c r="V23" s="10">
        <v>2842406</v>
      </c>
      <c r="W23" s="10">
        <v>2847138</v>
      </c>
      <c r="X23" s="10">
        <v>2845979</v>
      </c>
      <c r="Y23" s="10">
        <v>2843177</v>
      </c>
      <c r="Z23" s="10">
        <v>2843966</v>
      </c>
      <c r="AA23" s="10">
        <v>2853522</v>
      </c>
      <c r="AB23" s="10">
        <v>2857781</v>
      </c>
      <c r="AC23" s="8">
        <f t="shared" si="0"/>
        <v>0.11741148879316177</v>
      </c>
      <c r="AD23" s="8">
        <f t="shared" si="1"/>
        <v>4.4504676342147498E-3</v>
      </c>
      <c r="AE23" s="8">
        <f t="shared" si="2"/>
        <v>1.5831323155937049E-3</v>
      </c>
      <c r="AF23" s="8">
        <f t="shared" si="3"/>
        <v>7.4651257446567421E-4</v>
      </c>
      <c r="AG23" s="8">
        <f t="shared" si="4"/>
        <v>1.7092459821435035E-3</v>
      </c>
      <c r="AH23" s="8">
        <f t="shared" si="5"/>
        <v>1.4925414978402129E-3</v>
      </c>
    </row>
    <row r="24" spans="1:34" ht="15" customHeight="1" x14ac:dyDescent="0.25">
      <c r="A24" s="5">
        <v>23</v>
      </c>
      <c r="B24" s="6" t="s">
        <v>264</v>
      </c>
      <c r="C24" s="7">
        <v>2701634</v>
      </c>
      <c r="D24" s="7">
        <v>2719279</v>
      </c>
      <c r="E24" s="7">
        <v>2733818</v>
      </c>
      <c r="F24" s="7">
        <v>2743862</v>
      </c>
      <c r="G24" s="7">
        <v>2759153</v>
      </c>
      <c r="H24" s="7">
        <v>2773155</v>
      </c>
      <c r="I24" s="7">
        <v>2791682</v>
      </c>
      <c r="J24" s="7">
        <v>2806368</v>
      </c>
      <c r="K24" s="7">
        <v>2818688</v>
      </c>
      <c r="L24" s="7">
        <v>2828990</v>
      </c>
      <c r="M24" s="7">
        <v>2790435</v>
      </c>
      <c r="N24" s="7">
        <v>2797195</v>
      </c>
      <c r="O24" s="7">
        <v>2800312</v>
      </c>
      <c r="P24" s="7">
        <v>2804650</v>
      </c>
      <c r="Q24" s="7">
        <v>2810147</v>
      </c>
      <c r="R24" s="7">
        <v>2815810</v>
      </c>
      <c r="S24" s="7">
        <v>2815582</v>
      </c>
      <c r="T24" s="7">
        <v>2817269</v>
      </c>
      <c r="U24" s="7">
        <v>2816807</v>
      </c>
      <c r="V24" s="7">
        <v>2817956</v>
      </c>
      <c r="W24" s="7">
        <v>2819811</v>
      </c>
      <c r="X24" s="7">
        <v>2814042</v>
      </c>
      <c r="Y24" s="7">
        <v>2803083</v>
      </c>
      <c r="Z24" s="7">
        <v>2804698</v>
      </c>
      <c r="AA24" s="7">
        <v>2811394</v>
      </c>
      <c r="AB24" s="7">
        <v>2814421</v>
      </c>
      <c r="AC24" s="8">
        <f t="shared" si="0"/>
        <v>4.1747697874693609E-2</v>
      </c>
      <c r="AD24" s="8">
        <f t="shared" si="1"/>
        <v>1.6373302219556685E-3</v>
      </c>
      <c r="AE24" s="8">
        <f t="shared" si="2"/>
        <v>-4.9339565696970844E-5</v>
      </c>
      <c r="AF24" s="8">
        <f t="shared" si="3"/>
        <v>-3.8258776026212082E-4</v>
      </c>
      <c r="AG24" s="8">
        <f t="shared" si="4"/>
        <v>1.3464635772268974E-3</v>
      </c>
      <c r="AH24" s="8">
        <f t="shared" si="5"/>
        <v>1.0766900690547109E-3</v>
      </c>
    </row>
    <row r="25" spans="1:34" ht="15" customHeight="1" x14ac:dyDescent="0.25">
      <c r="A25" s="5">
        <v>24</v>
      </c>
      <c r="B25" s="9" t="s">
        <v>54</v>
      </c>
      <c r="C25" s="10">
        <v>1719262</v>
      </c>
      <c r="D25" s="10">
        <v>1743796</v>
      </c>
      <c r="E25" s="10">
        <v>1777397</v>
      </c>
      <c r="F25" s="10">
        <v>1808267</v>
      </c>
      <c r="G25" s="10">
        <v>1843927</v>
      </c>
      <c r="H25" s="10">
        <v>1878120</v>
      </c>
      <c r="I25" s="10">
        <v>1932720</v>
      </c>
      <c r="J25" s="10">
        <v>1984766</v>
      </c>
      <c r="K25" s="10">
        <v>2030691</v>
      </c>
      <c r="L25" s="10">
        <v>2072128</v>
      </c>
      <c r="M25" s="10">
        <v>2152417</v>
      </c>
      <c r="N25" s="10">
        <v>2190922</v>
      </c>
      <c r="O25" s="10">
        <v>2231619</v>
      </c>
      <c r="P25" s="10">
        <v>2272235</v>
      </c>
      <c r="Q25" s="10">
        <v>2318680</v>
      </c>
      <c r="R25" s="10">
        <v>2366630</v>
      </c>
      <c r="S25" s="10">
        <v>2410897</v>
      </c>
      <c r="T25" s="10">
        <v>2454024</v>
      </c>
      <c r="U25" s="10">
        <v>2492524</v>
      </c>
      <c r="V25" s="10">
        <v>2527722</v>
      </c>
      <c r="W25" s="10">
        <v>2568772</v>
      </c>
      <c r="X25" s="10">
        <v>2605822</v>
      </c>
      <c r="Y25" s="10">
        <v>2661946</v>
      </c>
      <c r="Z25" s="10">
        <v>2719892</v>
      </c>
      <c r="AA25" s="10">
        <v>2774738</v>
      </c>
      <c r="AB25" s="10">
        <v>2813140</v>
      </c>
      <c r="AC25" s="8">
        <f t="shared" si="0"/>
        <v>0.63624857642407029</v>
      </c>
      <c r="AD25" s="8">
        <f t="shared" si="1"/>
        <v>1.9891497592571694E-2</v>
      </c>
      <c r="AE25" s="8">
        <f t="shared" si="2"/>
        <v>1.7433652163644897E-2</v>
      </c>
      <c r="AF25" s="8">
        <f t="shared" si="3"/>
        <v>1.8340831088451637E-2</v>
      </c>
      <c r="AG25" s="8">
        <f t="shared" si="4"/>
        <v>1.8585215646629516E-2</v>
      </c>
      <c r="AH25" s="8">
        <f t="shared" si="5"/>
        <v>1.3839865241330893E-2</v>
      </c>
    </row>
    <row r="26" spans="1:34" ht="15" customHeight="1" x14ac:dyDescent="0.25">
      <c r="A26" s="5">
        <v>25</v>
      </c>
      <c r="B26" s="6" t="s">
        <v>25</v>
      </c>
      <c r="C26" s="7">
        <v>1265715</v>
      </c>
      <c r="D26" s="7">
        <v>1324426</v>
      </c>
      <c r="E26" s="7">
        <v>1353176</v>
      </c>
      <c r="F26" s="7">
        <v>1382693</v>
      </c>
      <c r="G26" s="7">
        <v>1418999</v>
      </c>
      <c r="H26" s="7">
        <v>1464309</v>
      </c>
      <c r="I26" s="7">
        <v>1528958</v>
      </c>
      <c r="J26" s="7">
        <v>1594525</v>
      </c>
      <c r="K26" s="7">
        <v>1654100</v>
      </c>
      <c r="L26" s="7">
        <v>1705075</v>
      </c>
      <c r="M26" s="7">
        <v>1727601</v>
      </c>
      <c r="N26" s="7">
        <v>1781118</v>
      </c>
      <c r="O26" s="7">
        <v>1835653</v>
      </c>
      <c r="P26" s="7">
        <v>1884893</v>
      </c>
      <c r="Q26" s="7">
        <v>1944513</v>
      </c>
      <c r="R26" s="7">
        <v>2004660</v>
      </c>
      <c r="S26" s="7">
        <v>2065007</v>
      </c>
      <c r="T26" s="7">
        <v>2118549</v>
      </c>
      <c r="U26" s="7">
        <v>2169708</v>
      </c>
      <c r="V26" s="7">
        <v>2231362</v>
      </c>
      <c r="W26" s="7">
        <v>2300172</v>
      </c>
      <c r="X26" s="7">
        <v>2359313</v>
      </c>
      <c r="Y26" s="7">
        <v>2434592</v>
      </c>
      <c r="Z26" s="7">
        <v>2498809</v>
      </c>
      <c r="AA26" s="7">
        <v>2567149</v>
      </c>
      <c r="AB26" s="7">
        <v>2620945</v>
      </c>
      <c r="AC26" s="8">
        <f t="shared" si="0"/>
        <v>1.0707228720525552</v>
      </c>
      <c r="AD26" s="8">
        <f t="shared" si="1"/>
        <v>2.9543922401766398E-2</v>
      </c>
      <c r="AE26" s="8">
        <f t="shared" si="2"/>
        <v>2.7168560961417842E-2</v>
      </c>
      <c r="AF26" s="8">
        <f t="shared" si="3"/>
        <v>2.6454065077253563E-2</v>
      </c>
      <c r="AG26" s="8">
        <f t="shared" si="4"/>
        <v>2.4889960528691191E-2</v>
      </c>
      <c r="AH26" s="8">
        <f t="shared" si="5"/>
        <v>2.0955542510387982E-2</v>
      </c>
    </row>
    <row r="27" spans="1:34" ht="15" customHeight="1" x14ac:dyDescent="0.25">
      <c r="A27" s="5">
        <v>26</v>
      </c>
      <c r="B27" s="9" t="s">
        <v>209</v>
      </c>
      <c r="C27" s="10">
        <v>1936108</v>
      </c>
      <c r="D27" s="10">
        <v>1975589</v>
      </c>
      <c r="E27" s="10">
        <v>2010666</v>
      </c>
      <c r="F27" s="10">
        <v>2034000</v>
      </c>
      <c r="G27" s="10">
        <v>2052776</v>
      </c>
      <c r="H27" s="10">
        <v>2084053</v>
      </c>
      <c r="I27" s="10">
        <v>2123960</v>
      </c>
      <c r="J27" s="10">
        <v>2163577</v>
      </c>
      <c r="K27" s="10">
        <v>2203745</v>
      </c>
      <c r="L27" s="10">
        <v>2241841</v>
      </c>
      <c r="M27" s="10">
        <v>2232415</v>
      </c>
      <c r="N27" s="10">
        <v>2263991</v>
      </c>
      <c r="O27" s="10">
        <v>2290514</v>
      </c>
      <c r="P27" s="10">
        <v>2313984</v>
      </c>
      <c r="Q27" s="10">
        <v>2347823</v>
      </c>
      <c r="R27" s="10">
        <v>2386403</v>
      </c>
      <c r="S27" s="10">
        <v>2432261</v>
      </c>
      <c r="T27" s="10">
        <v>2461472</v>
      </c>
      <c r="U27" s="10">
        <v>2480046</v>
      </c>
      <c r="V27" s="10">
        <v>2497856</v>
      </c>
      <c r="W27" s="10">
        <v>2517518</v>
      </c>
      <c r="X27" s="10">
        <v>2517451</v>
      </c>
      <c r="Y27" s="10">
        <v>2509813</v>
      </c>
      <c r="Z27" s="10">
        <v>2519045</v>
      </c>
      <c r="AA27" s="10">
        <v>2531245</v>
      </c>
      <c r="AB27" s="10">
        <v>2542282</v>
      </c>
      <c r="AC27" s="8">
        <f t="shared" si="0"/>
        <v>0.31308893925338876</v>
      </c>
      <c r="AD27" s="8">
        <f t="shared" si="1"/>
        <v>1.0954863072766052E-2</v>
      </c>
      <c r="AE27" s="8">
        <f t="shared" si="2"/>
        <v>6.347550003143354E-3</v>
      </c>
      <c r="AF27" s="8">
        <f t="shared" si="3"/>
        <v>1.9596390577554246E-3</v>
      </c>
      <c r="AG27" s="8">
        <f t="shared" si="4"/>
        <v>4.293810269517806E-3</v>
      </c>
      <c r="AH27" s="8">
        <f t="shared" si="5"/>
        <v>4.3603049092442656E-3</v>
      </c>
    </row>
    <row r="28" spans="1:34" ht="15" customHeight="1" x14ac:dyDescent="0.25">
      <c r="A28" s="5">
        <v>27</v>
      </c>
      <c r="B28" s="6" t="s">
        <v>150</v>
      </c>
      <c r="C28" s="7">
        <v>1808442</v>
      </c>
      <c r="D28" s="7">
        <v>1865891</v>
      </c>
      <c r="E28" s="7">
        <v>1921903</v>
      </c>
      <c r="F28" s="7">
        <v>1967052</v>
      </c>
      <c r="G28" s="7">
        <v>2004144</v>
      </c>
      <c r="H28" s="7">
        <v>2028664</v>
      </c>
      <c r="I28" s="7">
        <v>2050618</v>
      </c>
      <c r="J28" s="7">
        <v>2075119</v>
      </c>
      <c r="K28" s="7">
        <v>2101138</v>
      </c>
      <c r="L28" s="7">
        <v>2127355</v>
      </c>
      <c r="M28" s="7">
        <v>2154196</v>
      </c>
      <c r="N28" s="7">
        <v>2175864</v>
      </c>
      <c r="O28" s="7">
        <v>2195550</v>
      </c>
      <c r="P28" s="7">
        <v>2218136</v>
      </c>
      <c r="Q28" s="7">
        <v>2245584</v>
      </c>
      <c r="R28" s="7">
        <v>2275383</v>
      </c>
      <c r="S28" s="7">
        <v>2306739</v>
      </c>
      <c r="T28" s="7">
        <v>2337641</v>
      </c>
      <c r="U28" s="7">
        <v>2362688</v>
      </c>
      <c r="V28" s="7">
        <v>2385399</v>
      </c>
      <c r="W28" s="7">
        <v>2401737</v>
      </c>
      <c r="X28" s="7">
        <v>2409135</v>
      </c>
      <c r="Y28" s="7">
        <v>2422944</v>
      </c>
      <c r="Z28" s="7">
        <v>2435884</v>
      </c>
      <c r="AA28" s="7">
        <v>2459807</v>
      </c>
      <c r="AB28" s="7">
        <v>2477274</v>
      </c>
      <c r="AC28" s="8">
        <f t="shared" si="0"/>
        <v>0.36983878941099574</v>
      </c>
      <c r="AD28" s="8">
        <f t="shared" si="1"/>
        <v>1.2667281287330301E-2</v>
      </c>
      <c r="AE28" s="8">
        <f t="shared" si="2"/>
        <v>8.5372736455699982E-3</v>
      </c>
      <c r="AF28" s="8">
        <f t="shared" si="3"/>
        <v>6.2125254816816078E-3</v>
      </c>
      <c r="AG28" s="8">
        <f t="shared" si="4"/>
        <v>7.4191976545086025E-3</v>
      </c>
      <c r="AH28" s="8">
        <f t="shared" si="5"/>
        <v>7.1009636121858342E-3</v>
      </c>
    </row>
    <row r="29" spans="1:34" ht="15" customHeight="1" x14ac:dyDescent="0.25">
      <c r="A29" s="5">
        <v>28</v>
      </c>
      <c r="B29" s="9" t="s">
        <v>171</v>
      </c>
      <c r="C29" s="10">
        <v>2429023</v>
      </c>
      <c r="D29" s="10">
        <v>2418223</v>
      </c>
      <c r="E29" s="10">
        <v>2408973</v>
      </c>
      <c r="F29" s="10">
        <v>2400193</v>
      </c>
      <c r="G29" s="10">
        <v>2387819</v>
      </c>
      <c r="H29" s="10">
        <v>2372328</v>
      </c>
      <c r="I29" s="10">
        <v>2361482</v>
      </c>
      <c r="J29" s="10">
        <v>2357141</v>
      </c>
      <c r="K29" s="10">
        <v>2355391</v>
      </c>
      <c r="L29" s="10">
        <v>2354957</v>
      </c>
      <c r="M29" s="10">
        <v>2358572</v>
      </c>
      <c r="N29" s="10">
        <v>2368015</v>
      </c>
      <c r="O29" s="10">
        <v>2374030</v>
      </c>
      <c r="P29" s="10">
        <v>2379353</v>
      </c>
      <c r="Q29" s="10">
        <v>2381704</v>
      </c>
      <c r="R29" s="10">
        <v>2379296</v>
      </c>
      <c r="S29" s="10">
        <v>2377735</v>
      </c>
      <c r="T29" s="10">
        <v>2372214</v>
      </c>
      <c r="U29" s="10">
        <v>2371853</v>
      </c>
      <c r="V29" s="10">
        <v>2371804</v>
      </c>
      <c r="W29" s="10">
        <v>2455193</v>
      </c>
      <c r="X29" s="10">
        <v>2450852</v>
      </c>
      <c r="Y29" s="10">
        <v>2433371</v>
      </c>
      <c r="Z29" s="10">
        <v>2428225</v>
      </c>
      <c r="AA29" s="10">
        <v>2425152</v>
      </c>
      <c r="AB29" s="10">
        <v>2421992</v>
      </c>
      <c r="AC29" s="8">
        <f t="shared" si="0"/>
        <v>-2.8945794255550482E-3</v>
      </c>
      <c r="AD29" s="8">
        <f t="shared" si="1"/>
        <v>-1.1594435082762367E-4</v>
      </c>
      <c r="AE29" s="8">
        <f t="shared" si="2"/>
        <v>1.7801522394065294E-3</v>
      </c>
      <c r="AF29" s="8">
        <f t="shared" si="3"/>
        <v>-2.7193022128452204E-3</v>
      </c>
      <c r="AG29" s="8">
        <f t="shared" si="4"/>
        <v>-1.5611790063466691E-3</v>
      </c>
      <c r="AH29" s="8">
        <f t="shared" si="5"/>
        <v>-1.3030111102314411E-3</v>
      </c>
    </row>
    <row r="30" spans="1:34" ht="15" customHeight="1" x14ac:dyDescent="0.25">
      <c r="A30" s="5">
        <v>29</v>
      </c>
      <c r="B30" s="6" t="s">
        <v>73</v>
      </c>
      <c r="C30" s="7">
        <v>1393370</v>
      </c>
      <c r="D30" s="7">
        <v>1456549</v>
      </c>
      <c r="E30" s="7">
        <v>1515571</v>
      </c>
      <c r="F30" s="7">
        <v>1572924</v>
      </c>
      <c r="G30" s="7">
        <v>1646875</v>
      </c>
      <c r="H30" s="7">
        <v>1708846</v>
      </c>
      <c r="I30" s="7">
        <v>1778129</v>
      </c>
      <c r="J30" s="7">
        <v>1838635</v>
      </c>
      <c r="K30" s="7">
        <v>1879093</v>
      </c>
      <c r="L30" s="7">
        <v>1902834</v>
      </c>
      <c r="M30" s="7">
        <v>1951593</v>
      </c>
      <c r="N30" s="7">
        <v>1956909</v>
      </c>
      <c r="O30" s="7">
        <v>1980175</v>
      </c>
      <c r="P30" s="7">
        <v>2004126</v>
      </c>
      <c r="Q30" s="7">
        <v>2036053</v>
      </c>
      <c r="R30" s="7">
        <v>2075751</v>
      </c>
      <c r="S30" s="7">
        <v>2113943</v>
      </c>
      <c r="T30" s="7">
        <v>2152772</v>
      </c>
      <c r="U30" s="7">
        <v>2194265</v>
      </c>
      <c r="V30" s="7">
        <v>2236975</v>
      </c>
      <c r="W30" s="7">
        <v>2275833</v>
      </c>
      <c r="X30" s="7">
        <v>2296793</v>
      </c>
      <c r="Y30" s="7">
        <v>2323145</v>
      </c>
      <c r="Z30" s="7">
        <v>2351008</v>
      </c>
      <c r="AA30" s="7">
        <v>2385746</v>
      </c>
      <c r="AB30" s="7">
        <v>2407226</v>
      </c>
      <c r="AC30" s="8">
        <f t="shared" si="0"/>
        <v>0.72762869876630043</v>
      </c>
      <c r="AD30" s="8">
        <f t="shared" si="1"/>
        <v>2.2110892171832042E-2</v>
      </c>
      <c r="AE30" s="8">
        <f t="shared" si="2"/>
        <v>1.4925492229843407E-2</v>
      </c>
      <c r="AF30" s="8">
        <f t="shared" si="3"/>
        <v>1.1289027119762318E-2</v>
      </c>
      <c r="AG30" s="8">
        <f t="shared" si="4"/>
        <v>1.1921560722113922E-2</v>
      </c>
      <c r="AH30" s="8">
        <f t="shared" si="5"/>
        <v>9.0034731274829752E-3</v>
      </c>
    </row>
    <row r="31" spans="1:34" ht="15" customHeight="1" x14ac:dyDescent="0.25">
      <c r="A31" s="5">
        <v>30</v>
      </c>
      <c r="B31" s="9" t="s">
        <v>172</v>
      </c>
      <c r="C31" s="10">
        <v>2014665</v>
      </c>
      <c r="D31" s="10">
        <v>2035680</v>
      </c>
      <c r="E31" s="10">
        <v>2050030</v>
      </c>
      <c r="F31" s="10">
        <v>2066256</v>
      </c>
      <c r="G31" s="10">
        <v>2083905</v>
      </c>
      <c r="H31" s="10">
        <v>2102422</v>
      </c>
      <c r="I31" s="10">
        <v>2122711</v>
      </c>
      <c r="J31" s="10">
        <v>2148315</v>
      </c>
      <c r="K31" s="10">
        <v>2158643</v>
      </c>
      <c r="L31" s="10">
        <v>2171896</v>
      </c>
      <c r="M31" s="10">
        <v>2141578</v>
      </c>
      <c r="N31" s="10">
        <v>2149966</v>
      </c>
      <c r="O31" s="10">
        <v>2159028</v>
      </c>
      <c r="P31" s="10">
        <v>2171207</v>
      </c>
      <c r="Q31" s="10">
        <v>2184047</v>
      </c>
      <c r="R31" s="10">
        <v>2196029</v>
      </c>
      <c r="S31" s="10">
        <v>2209105</v>
      </c>
      <c r="T31" s="10">
        <v>2223008</v>
      </c>
      <c r="U31" s="10">
        <v>2234732</v>
      </c>
      <c r="V31" s="10">
        <v>2248095</v>
      </c>
      <c r="W31" s="10">
        <v>2251978</v>
      </c>
      <c r="X31" s="10">
        <v>2251965</v>
      </c>
      <c r="Y31" s="10">
        <v>2261603</v>
      </c>
      <c r="Z31" s="10">
        <v>2281096</v>
      </c>
      <c r="AA31" s="10">
        <v>2299751</v>
      </c>
      <c r="AB31" s="10">
        <v>2312858</v>
      </c>
      <c r="AC31" s="8">
        <f t="shared" si="0"/>
        <v>0.14801120781866961</v>
      </c>
      <c r="AD31" s="8">
        <f t="shared" si="1"/>
        <v>5.5365125797697257E-3</v>
      </c>
      <c r="AE31" s="8">
        <f t="shared" si="2"/>
        <v>5.1967826586369892E-3</v>
      </c>
      <c r="AF31" s="8">
        <f t="shared" si="3"/>
        <v>5.3492661249512352E-3</v>
      </c>
      <c r="AG31" s="8">
        <f t="shared" si="4"/>
        <v>7.4980155044579444E-3</v>
      </c>
      <c r="AH31" s="8">
        <f t="shared" si="5"/>
        <v>5.6993126647189194E-3</v>
      </c>
    </row>
    <row r="32" spans="1:34" ht="15" customHeight="1" x14ac:dyDescent="0.25">
      <c r="A32" s="5">
        <v>31</v>
      </c>
      <c r="B32" s="6" t="s">
        <v>148</v>
      </c>
      <c r="C32" s="7">
        <v>1842924</v>
      </c>
      <c r="D32" s="7">
        <v>1865245</v>
      </c>
      <c r="E32" s="7">
        <v>1890419</v>
      </c>
      <c r="F32" s="7">
        <v>1912368</v>
      </c>
      <c r="G32" s="7">
        <v>1935840</v>
      </c>
      <c r="H32" s="7">
        <v>1958504</v>
      </c>
      <c r="I32" s="7">
        <v>1984954</v>
      </c>
      <c r="J32" s="7">
        <v>2011857</v>
      </c>
      <c r="K32" s="7">
        <v>2046083</v>
      </c>
      <c r="L32" s="7">
        <v>2067585</v>
      </c>
      <c r="M32" s="7">
        <v>2013938</v>
      </c>
      <c r="N32" s="7">
        <v>2028437</v>
      </c>
      <c r="O32" s="7">
        <v>2043849</v>
      </c>
      <c r="P32" s="7">
        <v>2061465</v>
      </c>
      <c r="Q32" s="7">
        <v>2079143</v>
      </c>
      <c r="R32" s="7">
        <v>2098230</v>
      </c>
      <c r="S32" s="7">
        <v>2121656</v>
      </c>
      <c r="T32" s="7">
        <v>2144373</v>
      </c>
      <c r="U32" s="7">
        <v>2164614</v>
      </c>
      <c r="V32" s="7">
        <v>2180710</v>
      </c>
      <c r="W32" s="7">
        <v>2195241</v>
      </c>
      <c r="X32" s="7">
        <v>2204025</v>
      </c>
      <c r="Y32" s="7">
        <v>2210616</v>
      </c>
      <c r="Z32" s="7">
        <v>2229173</v>
      </c>
      <c r="AA32" s="7">
        <v>2253287</v>
      </c>
      <c r="AB32" s="7">
        <v>2270682</v>
      </c>
      <c r="AC32" s="8">
        <f t="shared" si="0"/>
        <v>0.23210832351198421</v>
      </c>
      <c r="AD32" s="8">
        <f t="shared" si="1"/>
        <v>8.3840221449140717E-3</v>
      </c>
      <c r="AE32" s="8">
        <f t="shared" si="2"/>
        <v>7.9298857796101796E-3</v>
      </c>
      <c r="AF32" s="8">
        <f t="shared" si="3"/>
        <v>6.7805629098256492E-3</v>
      </c>
      <c r="AG32" s="8">
        <f t="shared" si="4"/>
        <v>8.9763873427521901E-3</v>
      </c>
      <c r="AH32" s="8">
        <f t="shared" si="5"/>
        <v>7.719833292430125E-3</v>
      </c>
    </row>
    <row r="33" spans="1:34" ht="15" customHeight="1" x14ac:dyDescent="0.25">
      <c r="A33" s="5">
        <v>32</v>
      </c>
      <c r="B33" s="9" t="s">
        <v>113</v>
      </c>
      <c r="C33" s="10">
        <v>1619514</v>
      </c>
      <c r="D33" s="10">
        <v>1642112</v>
      </c>
      <c r="E33" s="10">
        <v>1659344</v>
      </c>
      <c r="F33" s="10">
        <v>1678827</v>
      </c>
      <c r="G33" s="10">
        <v>1696238</v>
      </c>
      <c r="H33" s="10">
        <v>1714463</v>
      </c>
      <c r="I33" s="10">
        <v>1737170</v>
      </c>
      <c r="J33" s="10">
        <v>1759348</v>
      </c>
      <c r="K33" s="10">
        <v>1779822</v>
      </c>
      <c r="L33" s="10">
        <v>1801848</v>
      </c>
      <c r="M33" s="10">
        <v>1906466</v>
      </c>
      <c r="N33" s="10">
        <v>1926850</v>
      </c>
      <c r="O33" s="10">
        <v>1948133</v>
      </c>
      <c r="P33" s="10">
        <v>1975418</v>
      </c>
      <c r="Q33" s="10">
        <v>2003406</v>
      </c>
      <c r="R33" s="10">
        <v>2029746</v>
      </c>
      <c r="S33" s="10">
        <v>2054988</v>
      </c>
      <c r="T33" s="10">
        <v>2085784</v>
      </c>
      <c r="U33" s="10">
        <v>2107634</v>
      </c>
      <c r="V33" s="10">
        <v>2127695</v>
      </c>
      <c r="W33" s="10">
        <v>82213</v>
      </c>
      <c r="X33" s="10">
        <v>82699</v>
      </c>
      <c r="Y33" s="10">
        <v>83542</v>
      </c>
      <c r="Z33" s="10">
        <v>84071</v>
      </c>
      <c r="AA33" s="10">
        <v>84942</v>
      </c>
      <c r="AB33" s="10">
        <v>85729</v>
      </c>
      <c r="AC33" s="8">
        <f t="shared" si="0"/>
        <v>-0.9470649836926387</v>
      </c>
      <c r="AD33" s="8">
        <f t="shared" si="1"/>
        <v>-0.1109018183408943</v>
      </c>
      <c r="AE33" s="8">
        <f t="shared" si="2"/>
        <v>-0.27126671513143896</v>
      </c>
      <c r="AF33" s="8">
        <f t="shared" si="3"/>
        <v>8.4107165308962006E-3</v>
      </c>
      <c r="AG33" s="8">
        <f t="shared" si="4"/>
        <v>8.6510924996978655E-3</v>
      </c>
      <c r="AH33" s="8">
        <f t="shared" si="5"/>
        <v>9.2651456287819924E-3</v>
      </c>
    </row>
    <row r="34" spans="1:34" ht="15" customHeight="1" x14ac:dyDescent="0.25">
      <c r="A34" s="5">
        <v>33</v>
      </c>
      <c r="B34" s="6" t="s">
        <v>130</v>
      </c>
      <c r="C34" s="7">
        <v>1531156</v>
      </c>
      <c r="D34" s="7">
        <v>1556076</v>
      </c>
      <c r="E34" s="7">
        <v>1578239</v>
      </c>
      <c r="F34" s="7">
        <v>1600165</v>
      </c>
      <c r="G34" s="7">
        <v>1622935</v>
      </c>
      <c r="H34" s="7">
        <v>1645027</v>
      </c>
      <c r="I34" s="7">
        <v>1671898</v>
      </c>
      <c r="J34" s="7">
        <v>1697656</v>
      </c>
      <c r="K34" s="7">
        <v>1720796</v>
      </c>
      <c r="L34" s="7">
        <v>1743658</v>
      </c>
      <c r="M34" s="7">
        <v>1893246</v>
      </c>
      <c r="N34" s="7">
        <v>1913815</v>
      </c>
      <c r="O34" s="7">
        <v>1935274</v>
      </c>
      <c r="P34" s="7">
        <v>1961701</v>
      </c>
      <c r="Q34" s="7">
        <v>1981563</v>
      </c>
      <c r="R34" s="7">
        <v>1999191</v>
      </c>
      <c r="S34" s="7">
        <v>2022451</v>
      </c>
      <c r="T34" s="7">
        <v>2045925</v>
      </c>
      <c r="U34" s="7">
        <v>2072764</v>
      </c>
      <c r="V34" s="7">
        <v>2094960</v>
      </c>
      <c r="W34" s="7">
        <v>2092783</v>
      </c>
      <c r="X34" s="7">
        <v>2106709</v>
      </c>
      <c r="Y34" s="7">
        <v>2126489</v>
      </c>
      <c r="Z34" s="7">
        <v>2152012</v>
      </c>
      <c r="AA34" s="7">
        <v>2183424</v>
      </c>
      <c r="AB34" s="7">
        <v>2205695</v>
      </c>
      <c r="AC34" s="8">
        <f t="shared" ref="AC34:AC65" si="6">IF(C34="","",IF(C34=0,"",(AB34-C34)/C34))</f>
        <v>0.44054230920951232</v>
      </c>
      <c r="AD34" s="8">
        <f t="shared" ref="AD34:AD56" si="7">IF(C34="","",IF(C34=0,"",(AB34/C34)^(1/25)-1))</f>
        <v>1.4707897998345043E-2</v>
      </c>
      <c r="AE34" s="8">
        <f t="shared" ref="AE34:AE56" si="8">IF(R34="","",IF(R34=0,"",(AB34/R34)^(1/10)-1))</f>
        <v>9.8784785279688592E-3</v>
      </c>
      <c r="AF34" s="8">
        <f t="shared" ref="AF34:AF56" si="9">IF(W34="","",IF(W34=0,"",(AB34/W34)^(1/5)-1))</f>
        <v>1.0564998160322192E-2</v>
      </c>
      <c r="AG34" s="8">
        <f t="shared" ref="AG34:AG56" si="10">IF(Y34="","",IF(Y34=0,"",(AB34/Y34)^(1/3)-1))</f>
        <v>1.2264732161018088E-2</v>
      </c>
      <c r="AH34" s="8">
        <f t="shared" ref="AH34:AH56" si="11">IF(AA34="","",IF(AA34=0,"",(AB34-AA34)/AA34))</f>
        <v>1.0200034441317857E-2</v>
      </c>
    </row>
    <row r="35" spans="1:34" ht="15" customHeight="1" x14ac:dyDescent="0.25">
      <c r="A35" s="5">
        <v>34</v>
      </c>
      <c r="B35" s="9" t="s">
        <v>127</v>
      </c>
      <c r="C35" s="10">
        <v>2147948</v>
      </c>
      <c r="D35" s="10">
        <v>2144528</v>
      </c>
      <c r="E35" s="10">
        <v>2140552</v>
      </c>
      <c r="F35" s="10">
        <v>2136026</v>
      </c>
      <c r="G35" s="10">
        <v>2128958</v>
      </c>
      <c r="H35" s="10">
        <v>2118249</v>
      </c>
      <c r="I35" s="10">
        <v>2106336</v>
      </c>
      <c r="J35" s="10">
        <v>2099185</v>
      </c>
      <c r="K35" s="10">
        <v>2094051</v>
      </c>
      <c r="L35" s="10">
        <v>2091286</v>
      </c>
      <c r="M35" s="10">
        <v>2076521</v>
      </c>
      <c r="N35" s="10">
        <v>2074352</v>
      </c>
      <c r="O35" s="10">
        <v>2074460</v>
      </c>
      <c r="P35" s="10">
        <v>2081096</v>
      </c>
      <c r="Q35" s="10">
        <v>2085620</v>
      </c>
      <c r="R35" s="10">
        <v>2086587</v>
      </c>
      <c r="S35" s="10">
        <v>2087581</v>
      </c>
      <c r="T35" s="10">
        <v>2088066</v>
      </c>
      <c r="U35" s="10">
        <v>2088449</v>
      </c>
      <c r="V35" s="10">
        <v>2087829</v>
      </c>
      <c r="W35" s="10">
        <v>126390</v>
      </c>
      <c r="X35" s="10">
        <v>127487</v>
      </c>
      <c r="Y35" s="10">
        <v>128566</v>
      </c>
      <c r="Z35" s="10">
        <v>130260</v>
      </c>
      <c r="AA35" s="10">
        <v>132522</v>
      </c>
      <c r="AB35" s="10">
        <v>134057</v>
      </c>
      <c r="AC35" s="8">
        <f t="shared" si="6"/>
        <v>-0.93758834012741465</v>
      </c>
      <c r="AD35" s="8">
        <f t="shared" si="7"/>
        <v>-0.10502556607767233</v>
      </c>
      <c r="AE35" s="8">
        <f t="shared" si="8"/>
        <v>-0.24004950905291922</v>
      </c>
      <c r="AF35" s="8">
        <f t="shared" si="9"/>
        <v>1.184818379220709E-2</v>
      </c>
      <c r="AG35" s="8">
        <f t="shared" si="10"/>
        <v>1.4038524612159708E-2</v>
      </c>
      <c r="AH35" s="8">
        <f t="shared" si="11"/>
        <v>1.158298244819728E-2</v>
      </c>
    </row>
    <row r="36" spans="1:34" ht="15" customHeight="1" x14ac:dyDescent="0.25">
      <c r="A36" s="5">
        <v>35</v>
      </c>
      <c r="B36" s="6" t="s">
        <v>52</v>
      </c>
      <c r="C36" s="7">
        <v>1317580</v>
      </c>
      <c r="D36" s="7">
        <v>1343263</v>
      </c>
      <c r="E36" s="7">
        <v>1363834</v>
      </c>
      <c r="F36" s="7">
        <v>1386743</v>
      </c>
      <c r="G36" s="7">
        <v>1416452</v>
      </c>
      <c r="H36" s="7">
        <v>1450538</v>
      </c>
      <c r="I36" s="7">
        <v>1489156</v>
      </c>
      <c r="J36" s="7">
        <v>1524920</v>
      </c>
      <c r="K36" s="7">
        <v>1556368</v>
      </c>
      <c r="L36" s="7">
        <v>1582264</v>
      </c>
      <c r="M36" s="7">
        <v>1651748</v>
      </c>
      <c r="N36" s="7">
        <v>1679136</v>
      </c>
      <c r="O36" s="7">
        <v>1711938</v>
      </c>
      <c r="P36" s="7">
        <v>1747032</v>
      </c>
      <c r="Q36" s="7">
        <v>1784058</v>
      </c>
      <c r="R36" s="7">
        <v>1824091</v>
      </c>
      <c r="S36" s="7">
        <v>1864558</v>
      </c>
      <c r="T36" s="7">
        <v>1901452</v>
      </c>
      <c r="U36" s="7">
        <v>1935244</v>
      </c>
      <c r="V36" s="7">
        <v>1965353</v>
      </c>
      <c r="W36" s="7">
        <v>2021837</v>
      </c>
      <c r="X36" s="7">
        <v>2034309</v>
      </c>
      <c r="Y36" s="7">
        <v>2078824</v>
      </c>
      <c r="Z36" s="7">
        <v>2116786</v>
      </c>
      <c r="AA36" s="7">
        <v>2162758</v>
      </c>
      <c r="AB36" s="7">
        <v>2197416</v>
      </c>
      <c r="AC36" s="8">
        <f t="shared" si="6"/>
        <v>0.66776666312481969</v>
      </c>
      <c r="AD36" s="8">
        <f t="shared" si="7"/>
        <v>2.0670144686262493E-2</v>
      </c>
      <c r="AE36" s="8">
        <f t="shared" si="8"/>
        <v>1.8794468195950431E-2</v>
      </c>
      <c r="AF36" s="8">
        <f t="shared" si="9"/>
        <v>1.679459389831961E-2</v>
      </c>
      <c r="AG36" s="8">
        <f t="shared" si="10"/>
        <v>1.8665317774434254E-2</v>
      </c>
      <c r="AH36" s="8">
        <f t="shared" si="11"/>
        <v>1.6024908935720041E-2</v>
      </c>
    </row>
    <row r="37" spans="1:34" ht="15" customHeight="1" x14ac:dyDescent="0.25">
      <c r="A37" s="5">
        <v>36</v>
      </c>
      <c r="B37" s="6" t="s">
        <v>277</v>
      </c>
      <c r="C37" s="7">
        <v>1739669</v>
      </c>
      <c r="D37" s="7">
        <v>1745147</v>
      </c>
      <c r="E37" s="7">
        <v>1728245</v>
      </c>
      <c r="F37" s="7">
        <v>1723138</v>
      </c>
      <c r="G37" s="7">
        <v>1724074</v>
      </c>
      <c r="H37" s="7">
        <v>1737313</v>
      </c>
      <c r="I37" s="7">
        <v>1754557</v>
      </c>
      <c r="J37" s="7">
        <v>1778432</v>
      </c>
      <c r="K37" s="7">
        <v>1810646</v>
      </c>
      <c r="L37" s="7">
        <v>1839700</v>
      </c>
      <c r="M37" s="7">
        <v>1842130</v>
      </c>
      <c r="N37" s="7">
        <v>1870913</v>
      </c>
      <c r="O37" s="7">
        <v>1899589</v>
      </c>
      <c r="P37" s="7">
        <v>1930993</v>
      </c>
      <c r="Q37" s="7">
        <v>1959145</v>
      </c>
      <c r="R37" s="7">
        <v>1986324</v>
      </c>
      <c r="S37" s="7">
        <v>2002076</v>
      </c>
      <c r="T37" s="7">
        <v>2009448</v>
      </c>
      <c r="U37" s="7">
        <v>2012751</v>
      </c>
      <c r="V37" s="7">
        <v>2006909</v>
      </c>
      <c r="W37" s="7">
        <v>1995874</v>
      </c>
      <c r="X37" s="7">
        <v>1949222</v>
      </c>
      <c r="Y37" s="7">
        <v>1947825</v>
      </c>
      <c r="Z37" s="7">
        <v>1958644</v>
      </c>
      <c r="AA37" s="7">
        <v>1976995</v>
      </c>
      <c r="AB37" s="7">
        <v>1984473</v>
      </c>
      <c r="AC37" s="8">
        <f t="shared" si="6"/>
        <v>0.14071872292947682</v>
      </c>
      <c r="AD37" s="8">
        <f t="shared" si="7"/>
        <v>5.2802324468348427E-3</v>
      </c>
      <c r="AE37" s="8">
        <f t="shared" si="8"/>
        <v>-9.3226314604955007E-5</v>
      </c>
      <c r="AF37" s="8">
        <f t="shared" si="9"/>
        <v>-1.1450762868379094E-3</v>
      </c>
      <c r="AG37" s="8">
        <f t="shared" si="10"/>
        <v>6.2326835922206225E-3</v>
      </c>
      <c r="AH37" s="8">
        <f t="shared" si="11"/>
        <v>3.7825083017407734E-3</v>
      </c>
    </row>
    <row r="38" spans="1:34" ht="15" customHeight="1" x14ac:dyDescent="0.25">
      <c r="A38" s="5">
        <v>37</v>
      </c>
      <c r="B38" s="9" t="s">
        <v>254</v>
      </c>
      <c r="C38" s="10">
        <v>1580387</v>
      </c>
      <c r="D38" s="10">
        <v>1589404</v>
      </c>
      <c r="E38" s="10">
        <v>1610000</v>
      </c>
      <c r="F38" s="10">
        <v>1631596</v>
      </c>
      <c r="G38" s="10">
        <v>1651753</v>
      </c>
      <c r="H38" s="10">
        <v>1659317</v>
      </c>
      <c r="I38" s="10">
        <v>1672386</v>
      </c>
      <c r="J38" s="10">
        <v>1671637</v>
      </c>
      <c r="K38" s="10">
        <v>1670225</v>
      </c>
      <c r="L38" s="10">
        <v>1674498</v>
      </c>
      <c r="M38" s="10">
        <v>1717618</v>
      </c>
      <c r="N38" s="10">
        <v>1726124</v>
      </c>
      <c r="O38" s="10">
        <v>1739395</v>
      </c>
      <c r="P38" s="10">
        <v>1748965</v>
      </c>
      <c r="Q38" s="10">
        <v>1760849</v>
      </c>
      <c r="R38" s="10">
        <v>1768553</v>
      </c>
      <c r="S38" s="10">
        <v>1773787</v>
      </c>
      <c r="T38" s="10">
        <v>1778279</v>
      </c>
      <c r="U38" s="10">
        <v>1783925</v>
      </c>
      <c r="V38" s="10">
        <v>1792612</v>
      </c>
      <c r="W38" s="10">
        <v>1781673</v>
      </c>
      <c r="X38" s="10">
        <v>1786134</v>
      </c>
      <c r="Y38" s="10">
        <v>1785777</v>
      </c>
      <c r="Z38" s="10">
        <v>1789325</v>
      </c>
      <c r="AA38" s="10">
        <v>1793439</v>
      </c>
      <c r="AB38" s="10">
        <v>1797213</v>
      </c>
      <c r="AC38" s="8">
        <f t="shared" si="6"/>
        <v>0.13719804073306097</v>
      </c>
      <c r="AD38" s="8">
        <f t="shared" si="7"/>
        <v>5.1559414703692408E-3</v>
      </c>
      <c r="AE38" s="8">
        <f t="shared" si="8"/>
        <v>1.6088361452109012E-3</v>
      </c>
      <c r="AF38" s="8">
        <f t="shared" si="9"/>
        <v>1.7383734493920944E-3</v>
      </c>
      <c r="AG38" s="8">
        <f t="shared" si="10"/>
        <v>2.1301044645636313E-3</v>
      </c>
      <c r="AH38" s="8">
        <f t="shared" si="11"/>
        <v>2.1043369749403243E-3</v>
      </c>
    </row>
    <row r="39" spans="1:34" ht="15" customHeight="1" x14ac:dyDescent="0.25">
      <c r="A39" s="5">
        <v>38</v>
      </c>
      <c r="B39" s="6" t="s">
        <v>38</v>
      </c>
      <c r="C39" s="7">
        <v>1126224</v>
      </c>
      <c r="D39" s="7">
        <v>1148044</v>
      </c>
      <c r="E39" s="7">
        <v>1172801</v>
      </c>
      <c r="F39" s="7">
        <v>1194706</v>
      </c>
      <c r="G39" s="7">
        <v>1222731</v>
      </c>
      <c r="H39" s="7">
        <v>1248524</v>
      </c>
      <c r="I39" s="7">
        <v>1279132</v>
      </c>
      <c r="J39" s="7">
        <v>1301097</v>
      </c>
      <c r="K39" s="7">
        <v>1316528</v>
      </c>
      <c r="L39" s="7">
        <v>1328144</v>
      </c>
      <c r="M39" s="7">
        <v>1349555</v>
      </c>
      <c r="N39" s="7">
        <v>1365146</v>
      </c>
      <c r="O39" s="7">
        <v>1383332</v>
      </c>
      <c r="P39" s="7">
        <v>1401685</v>
      </c>
      <c r="Q39" s="7">
        <v>1427239</v>
      </c>
      <c r="R39" s="7">
        <v>1457992</v>
      </c>
      <c r="S39" s="7">
        <v>1492438</v>
      </c>
      <c r="T39" s="7">
        <v>1523984</v>
      </c>
      <c r="U39" s="7">
        <v>1554129</v>
      </c>
      <c r="V39" s="7">
        <v>1583609</v>
      </c>
      <c r="W39" s="7">
        <v>204984</v>
      </c>
      <c r="X39" s="7">
        <v>203512</v>
      </c>
      <c r="Y39" s="7">
        <v>206682</v>
      </c>
      <c r="Z39" s="7">
        <v>210955</v>
      </c>
      <c r="AA39" s="7">
        <v>214672</v>
      </c>
      <c r="AB39" s="7">
        <v>217175</v>
      </c>
      <c r="AC39" s="8">
        <f t="shared" si="6"/>
        <v>-0.80716535964426261</v>
      </c>
      <c r="AD39" s="8">
        <f t="shared" si="7"/>
        <v>-6.371643068930255E-2</v>
      </c>
      <c r="AE39" s="8">
        <f t="shared" si="8"/>
        <v>-0.1733808372386153</v>
      </c>
      <c r="AF39" s="8">
        <f t="shared" si="9"/>
        <v>1.1621319444919287E-2</v>
      </c>
      <c r="AG39" s="8">
        <f t="shared" si="10"/>
        <v>1.6644366031440372E-2</v>
      </c>
      <c r="AH39" s="8">
        <f t="shared" si="11"/>
        <v>1.1659648207497951E-2</v>
      </c>
    </row>
    <row r="40" spans="1:34" ht="15" customHeight="1" x14ac:dyDescent="0.25">
      <c r="A40" s="5">
        <v>39</v>
      </c>
      <c r="B40" s="9" t="s">
        <v>197</v>
      </c>
      <c r="C40" s="10">
        <v>1586744</v>
      </c>
      <c r="D40" s="10">
        <v>1596350</v>
      </c>
      <c r="E40" s="10">
        <v>1608751</v>
      </c>
      <c r="F40" s="10">
        <v>1617323</v>
      </c>
      <c r="G40" s="10">
        <v>1616874</v>
      </c>
      <c r="H40" s="10">
        <v>1609677</v>
      </c>
      <c r="I40" s="10">
        <v>1603830</v>
      </c>
      <c r="J40" s="10">
        <v>1599496</v>
      </c>
      <c r="K40" s="10">
        <v>1599312</v>
      </c>
      <c r="L40" s="10">
        <v>1600642</v>
      </c>
      <c r="M40" s="10">
        <v>1604464</v>
      </c>
      <c r="N40" s="10">
        <v>1609671</v>
      </c>
      <c r="O40" s="10">
        <v>1617789</v>
      </c>
      <c r="P40" s="10">
        <v>1624938</v>
      </c>
      <c r="Q40" s="10">
        <v>1633798</v>
      </c>
      <c r="R40" s="10">
        <v>1641256</v>
      </c>
      <c r="S40" s="10">
        <v>1648701</v>
      </c>
      <c r="T40" s="10">
        <v>1655667</v>
      </c>
      <c r="U40" s="10">
        <v>1666974</v>
      </c>
      <c r="V40" s="10">
        <v>1671302</v>
      </c>
      <c r="W40" s="10">
        <v>1673210</v>
      </c>
      <c r="X40" s="10">
        <v>1677080</v>
      </c>
      <c r="Y40" s="10">
        <v>1679873</v>
      </c>
      <c r="Z40" s="10">
        <v>1687365</v>
      </c>
      <c r="AA40" s="10">
        <v>1701280</v>
      </c>
      <c r="AB40" s="10">
        <v>1708161</v>
      </c>
      <c r="AC40" s="8">
        <f t="shared" si="6"/>
        <v>7.6519589801505472E-2</v>
      </c>
      <c r="AD40" s="8">
        <f t="shared" si="7"/>
        <v>2.9536829643914686E-3</v>
      </c>
      <c r="AE40" s="8">
        <f t="shared" si="8"/>
        <v>4.00354795605673E-3</v>
      </c>
      <c r="AF40" s="8">
        <f t="shared" si="9"/>
        <v>4.1432428114867026E-3</v>
      </c>
      <c r="AG40" s="8">
        <f t="shared" si="10"/>
        <v>5.5819070783134084E-3</v>
      </c>
      <c r="AH40" s="8">
        <f t="shared" si="11"/>
        <v>4.0446017116524029E-3</v>
      </c>
    </row>
    <row r="41" spans="1:34" ht="15" customHeight="1" x14ac:dyDescent="0.25">
      <c r="A41" s="5">
        <v>40</v>
      </c>
      <c r="B41" s="6" t="s">
        <v>258</v>
      </c>
      <c r="C41" s="7">
        <v>1502305</v>
      </c>
      <c r="D41" s="7">
        <v>1511299</v>
      </c>
      <c r="E41" s="7">
        <v>1521102</v>
      </c>
      <c r="F41" s="7">
        <v>1528417</v>
      </c>
      <c r="G41" s="7">
        <v>1533932</v>
      </c>
      <c r="H41" s="7">
        <v>1536320</v>
      </c>
      <c r="I41" s="7">
        <v>1540301</v>
      </c>
      <c r="J41" s="7">
        <v>1544818</v>
      </c>
      <c r="K41" s="7">
        <v>1550451</v>
      </c>
      <c r="L41" s="7">
        <v>1559667</v>
      </c>
      <c r="M41" s="7">
        <v>1556615</v>
      </c>
      <c r="N41" s="7">
        <v>1560960</v>
      </c>
      <c r="O41" s="7">
        <v>1566609</v>
      </c>
      <c r="P41" s="7">
        <v>1570796</v>
      </c>
      <c r="Q41" s="7">
        <v>1573813</v>
      </c>
      <c r="R41" s="7">
        <v>1574944</v>
      </c>
      <c r="S41" s="7">
        <v>1574201</v>
      </c>
      <c r="T41" s="7">
        <v>1572750</v>
      </c>
      <c r="U41" s="7">
        <v>1572468</v>
      </c>
      <c r="V41" s="7">
        <v>1574020</v>
      </c>
      <c r="W41" s="7">
        <v>1574549</v>
      </c>
      <c r="X41" s="7">
        <v>1563919</v>
      </c>
      <c r="Y41" s="7">
        <v>1563459</v>
      </c>
      <c r="Z41" s="7">
        <v>1567195</v>
      </c>
      <c r="AA41" s="7">
        <v>1572498</v>
      </c>
      <c r="AB41" s="7">
        <v>1575010</v>
      </c>
      <c r="AC41" s="8">
        <f t="shared" si="6"/>
        <v>4.8395632045423534E-2</v>
      </c>
      <c r="AD41" s="8">
        <f t="shared" si="7"/>
        <v>1.8922290563276878E-3</v>
      </c>
      <c r="AE41" s="8">
        <f t="shared" si="8"/>
        <v>4.1905461665159294E-6</v>
      </c>
      <c r="AF41" s="8">
        <f t="shared" si="9"/>
        <v>5.8549593621393115E-5</v>
      </c>
      <c r="AG41" s="8">
        <f t="shared" si="10"/>
        <v>2.4566616966319454E-3</v>
      </c>
      <c r="AH41" s="8">
        <f t="shared" si="11"/>
        <v>1.5974583115527016E-3</v>
      </c>
    </row>
    <row r="42" spans="1:34" ht="15" customHeight="1" x14ac:dyDescent="0.25">
      <c r="A42" s="5">
        <v>41</v>
      </c>
      <c r="B42" s="9" t="s">
        <v>33</v>
      </c>
      <c r="C42" s="10">
        <v>804436</v>
      </c>
      <c r="D42" s="10">
        <v>835602</v>
      </c>
      <c r="E42" s="10">
        <v>863488</v>
      </c>
      <c r="F42" s="10">
        <v>889313</v>
      </c>
      <c r="G42" s="10">
        <v>916790</v>
      </c>
      <c r="H42" s="10">
        <v>953157</v>
      </c>
      <c r="I42" s="10">
        <v>998979</v>
      </c>
      <c r="J42" s="10">
        <v>1045871</v>
      </c>
      <c r="K42" s="10">
        <v>1090408</v>
      </c>
      <c r="L42" s="10">
        <v>1125827</v>
      </c>
      <c r="M42" s="10">
        <v>1137383</v>
      </c>
      <c r="N42" s="10">
        <v>1162294</v>
      </c>
      <c r="O42" s="10">
        <v>1188036</v>
      </c>
      <c r="P42" s="10">
        <v>1213792</v>
      </c>
      <c r="Q42" s="10">
        <v>1241605</v>
      </c>
      <c r="R42" s="10">
        <v>1271616</v>
      </c>
      <c r="S42" s="10">
        <v>1304489</v>
      </c>
      <c r="T42" s="10">
        <v>1335106</v>
      </c>
      <c r="U42" s="10">
        <v>1362797</v>
      </c>
      <c r="V42" s="10">
        <v>1392262</v>
      </c>
      <c r="W42" s="10">
        <v>1417382</v>
      </c>
      <c r="X42" s="10">
        <v>1451713</v>
      </c>
      <c r="Y42" s="10">
        <v>1481995</v>
      </c>
      <c r="Z42" s="10">
        <v>1519679</v>
      </c>
      <c r="AA42" s="10">
        <v>1558927</v>
      </c>
      <c r="AB42" s="10">
        <v>1595720</v>
      </c>
      <c r="AC42" s="8">
        <f t="shared" si="6"/>
        <v>0.98365065710634536</v>
      </c>
      <c r="AD42" s="8">
        <f t="shared" si="7"/>
        <v>2.7776320742177063E-2</v>
      </c>
      <c r="AE42" s="8">
        <f t="shared" si="8"/>
        <v>2.296334071495143E-2</v>
      </c>
      <c r="AF42" s="8">
        <f t="shared" si="9"/>
        <v>2.3985849226451084E-2</v>
      </c>
      <c r="AG42" s="8">
        <f t="shared" si="10"/>
        <v>2.4951503005771425E-2</v>
      </c>
      <c r="AH42" s="8">
        <f t="shared" si="11"/>
        <v>2.3601489999210995E-2</v>
      </c>
    </row>
    <row r="43" spans="1:34" ht="15" customHeight="1" x14ac:dyDescent="0.25">
      <c r="A43" s="5">
        <v>42</v>
      </c>
      <c r="B43" s="6" t="s">
        <v>87</v>
      </c>
      <c r="C43" s="7">
        <v>1097874</v>
      </c>
      <c r="D43" s="7">
        <v>1107695</v>
      </c>
      <c r="E43" s="7">
        <v>1120187</v>
      </c>
      <c r="F43" s="7">
        <v>1131487</v>
      </c>
      <c r="G43" s="7">
        <v>1140779</v>
      </c>
      <c r="H43" s="7">
        <v>1155093</v>
      </c>
      <c r="I43" s="7">
        <v>1174737</v>
      </c>
      <c r="J43" s="7">
        <v>1191244</v>
      </c>
      <c r="K43" s="7">
        <v>1207519</v>
      </c>
      <c r="L43" s="7">
        <v>1227278</v>
      </c>
      <c r="M43" s="7">
        <v>1257887</v>
      </c>
      <c r="N43" s="7">
        <v>1277602</v>
      </c>
      <c r="O43" s="7">
        <v>1298801</v>
      </c>
      <c r="P43" s="7">
        <v>1321517</v>
      </c>
      <c r="Q43" s="7">
        <v>1337977</v>
      </c>
      <c r="R43" s="7">
        <v>1359300</v>
      </c>
      <c r="S43" s="7">
        <v>1375610</v>
      </c>
      <c r="T43" s="7">
        <v>1384348</v>
      </c>
      <c r="U43" s="7">
        <v>1397239</v>
      </c>
      <c r="V43" s="7">
        <v>1413117</v>
      </c>
      <c r="W43" s="7">
        <v>1430019</v>
      </c>
      <c r="X43" s="7">
        <v>1444349</v>
      </c>
      <c r="Y43" s="7">
        <v>1462720</v>
      </c>
      <c r="Z43" s="7">
        <v>1481123</v>
      </c>
      <c r="AA43" s="7">
        <v>1499068</v>
      </c>
      <c r="AB43" s="7">
        <v>1512813</v>
      </c>
      <c r="AC43" s="8">
        <f t="shared" si="6"/>
        <v>0.37794774263713321</v>
      </c>
      <c r="AD43" s="8">
        <f t="shared" si="7"/>
        <v>1.2906387630589711E-2</v>
      </c>
      <c r="AE43" s="8">
        <f t="shared" si="8"/>
        <v>1.0757547795270828E-2</v>
      </c>
      <c r="AF43" s="8">
        <f t="shared" si="9"/>
        <v>1.1320214296043796E-2</v>
      </c>
      <c r="AG43" s="8">
        <f t="shared" si="10"/>
        <v>1.1287601444573747E-2</v>
      </c>
      <c r="AH43" s="8">
        <f t="shared" si="11"/>
        <v>9.169030357528812E-3</v>
      </c>
    </row>
    <row r="44" spans="1:34" ht="15" customHeight="1" x14ac:dyDescent="0.25">
      <c r="A44" s="5">
        <v>43</v>
      </c>
      <c r="B44" s="9" t="s">
        <v>61</v>
      </c>
      <c r="C44" s="10">
        <v>1165132</v>
      </c>
      <c r="D44" s="10">
        <v>1172461</v>
      </c>
      <c r="E44" s="10">
        <v>1180018</v>
      </c>
      <c r="F44" s="10">
        <v>1190011</v>
      </c>
      <c r="G44" s="10">
        <v>1200010</v>
      </c>
      <c r="H44" s="10">
        <v>1209493</v>
      </c>
      <c r="I44" s="10">
        <v>1222544</v>
      </c>
      <c r="J44" s="10">
        <v>1237027</v>
      </c>
      <c r="K44" s="10">
        <v>1249739</v>
      </c>
      <c r="L44" s="10">
        <v>1258577</v>
      </c>
      <c r="M44" s="10">
        <v>1205095</v>
      </c>
      <c r="N44" s="10">
        <v>1214073</v>
      </c>
      <c r="O44" s="10">
        <v>1224163</v>
      </c>
      <c r="P44" s="10">
        <v>1237909</v>
      </c>
      <c r="Q44" s="10">
        <v>1246843</v>
      </c>
      <c r="R44" s="10">
        <v>1255485</v>
      </c>
      <c r="S44" s="10">
        <v>1263416</v>
      </c>
      <c r="T44" s="10">
        <v>1272315</v>
      </c>
      <c r="U44" s="10">
        <v>1276434</v>
      </c>
      <c r="V44" s="10">
        <v>1281475</v>
      </c>
      <c r="W44" s="10">
        <v>1362981</v>
      </c>
      <c r="X44" s="10">
        <v>1361919</v>
      </c>
      <c r="Y44" s="10">
        <v>1367581</v>
      </c>
      <c r="Z44" s="10">
        <v>1378949</v>
      </c>
      <c r="AA44" s="10">
        <v>1395134</v>
      </c>
      <c r="AB44" s="10">
        <v>1402509</v>
      </c>
      <c r="AC44" s="8">
        <f t="shared" si="6"/>
        <v>0.20373399752131088</v>
      </c>
      <c r="AD44" s="8">
        <f t="shared" si="7"/>
        <v>7.4447106916448735E-3</v>
      </c>
      <c r="AE44" s="8">
        <f t="shared" si="8"/>
        <v>1.113562696278958E-2</v>
      </c>
      <c r="AF44" s="8">
        <f t="shared" si="9"/>
        <v>5.7340898626518921E-3</v>
      </c>
      <c r="AG44" s="8">
        <f t="shared" si="10"/>
        <v>8.4418631751776996E-3</v>
      </c>
      <c r="AH44" s="8">
        <f t="shared" si="11"/>
        <v>5.2862305699667555E-3</v>
      </c>
    </row>
    <row r="45" spans="1:34" ht="15" customHeight="1" x14ac:dyDescent="0.25">
      <c r="A45" s="5">
        <v>44</v>
      </c>
      <c r="B45" s="6" t="s">
        <v>103</v>
      </c>
      <c r="C45" s="7">
        <v>1100196</v>
      </c>
      <c r="D45" s="7">
        <v>1111363</v>
      </c>
      <c r="E45" s="7">
        <v>1125329</v>
      </c>
      <c r="F45" s="7">
        <v>1139312</v>
      </c>
      <c r="G45" s="7">
        <v>1155330</v>
      </c>
      <c r="H45" s="7">
        <v>1174017</v>
      </c>
      <c r="I45" s="7">
        <v>1195634</v>
      </c>
      <c r="J45" s="7">
        <v>1212476</v>
      </c>
      <c r="K45" s="7">
        <v>1227115</v>
      </c>
      <c r="L45" s="7">
        <v>1238187</v>
      </c>
      <c r="M45" s="7">
        <v>1188735</v>
      </c>
      <c r="N45" s="7">
        <v>1198898</v>
      </c>
      <c r="O45" s="7">
        <v>1214218</v>
      </c>
      <c r="P45" s="7">
        <v>1227139</v>
      </c>
      <c r="Q45" s="7">
        <v>1240945</v>
      </c>
      <c r="R45" s="7">
        <v>1254013</v>
      </c>
      <c r="S45" s="7">
        <v>1267408</v>
      </c>
      <c r="T45" s="7">
        <v>1279887</v>
      </c>
      <c r="U45" s="7">
        <v>1292860</v>
      </c>
      <c r="V45" s="7">
        <v>1305584</v>
      </c>
      <c r="W45" s="7">
        <v>1316683</v>
      </c>
      <c r="X45" s="7">
        <v>1326763</v>
      </c>
      <c r="Y45" s="7">
        <v>1340131</v>
      </c>
      <c r="Z45" s="7">
        <v>1354817</v>
      </c>
      <c r="AA45" s="7">
        <v>1374727</v>
      </c>
      <c r="AB45" s="7">
        <v>1389338</v>
      </c>
      <c r="AC45" s="8">
        <f t="shared" si="6"/>
        <v>0.26280953575544719</v>
      </c>
      <c r="AD45" s="8">
        <f t="shared" si="7"/>
        <v>9.3772546729431472E-3</v>
      </c>
      <c r="AE45" s="8">
        <f t="shared" si="8"/>
        <v>1.0300545683768592E-2</v>
      </c>
      <c r="AF45" s="8">
        <f t="shared" si="9"/>
        <v>1.0800241947477973E-2</v>
      </c>
      <c r="AG45" s="8">
        <f t="shared" si="10"/>
        <v>1.2092531973007636E-2</v>
      </c>
      <c r="AH45" s="8">
        <f t="shared" si="11"/>
        <v>1.0628292017251425E-2</v>
      </c>
    </row>
    <row r="46" spans="1:34" ht="15" customHeight="1" x14ac:dyDescent="0.25">
      <c r="A46" s="5">
        <v>45</v>
      </c>
      <c r="B46" s="9" t="s">
        <v>247</v>
      </c>
      <c r="C46" s="10">
        <v>1208269</v>
      </c>
      <c r="D46" s="10">
        <v>1216654</v>
      </c>
      <c r="E46" s="10">
        <v>1226669</v>
      </c>
      <c r="F46" s="10">
        <v>1238075</v>
      </c>
      <c r="G46" s="10">
        <v>1249048</v>
      </c>
      <c r="H46" s="10">
        <v>1261429</v>
      </c>
      <c r="I46" s="10">
        <v>1280666</v>
      </c>
      <c r="J46" s="10">
        <v>1290610</v>
      </c>
      <c r="K46" s="10">
        <v>1298529</v>
      </c>
      <c r="L46" s="10">
        <v>1304926</v>
      </c>
      <c r="M46" s="10">
        <v>1317257</v>
      </c>
      <c r="N46" s="10">
        <v>1322574</v>
      </c>
      <c r="O46" s="10">
        <v>1329248</v>
      </c>
      <c r="P46" s="10">
        <v>1328990</v>
      </c>
      <c r="Q46" s="10">
        <v>1329351</v>
      </c>
      <c r="R46" s="10">
        <v>1329749</v>
      </c>
      <c r="S46" s="10">
        <v>1330255</v>
      </c>
      <c r="T46" s="10">
        <v>1331669</v>
      </c>
      <c r="U46" s="10">
        <v>1334780</v>
      </c>
      <c r="V46" s="10">
        <v>1336127</v>
      </c>
      <c r="W46" s="10">
        <v>1346138</v>
      </c>
      <c r="X46" s="10">
        <v>1342504</v>
      </c>
      <c r="Y46" s="10">
        <v>1341834</v>
      </c>
      <c r="Z46" s="10">
        <v>1342386</v>
      </c>
      <c r="AA46" s="10">
        <v>1345629</v>
      </c>
      <c r="AB46" s="10">
        <v>1341412</v>
      </c>
      <c r="AC46" s="8">
        <f t="shared" si="6"/>
        <v>0.11019317718157132</v>
      </c>
      <c r="AD46" s="8">
        <f t="shared" si="7"/>
        <v>4.1901154356041026E-3</v>
      </c>
      <c r="AE46" s="8">
        <f t="shared" si="8"/>
        <v>8.7364019166757956E-4</v>
      </c>
      <c r="AF46" s="8">
        <f t="shared" si="9"/>
        <v>-7.0314496746481936E-4</v>
      </c>
      <c r="AG46" s="8">
        <f t="shared" si="10"/>
        <v>-1.0484263743637534E-4</v>
      </c>
      <c r="AH46" s="8">
        <f t="shared" si="11"/>
        <v>-3.1338504149360635E-3</v>
      </c>
    </row>
    <row r="47" spans="1:34" ht="15" customHeight="1" x14ac:dyDescent="0.25">
      <c r="A47" s="5">
        <v>46</v>
      </c>
      <c r="B47" s="6" t="s">
        <v>120</v>
      </c>
      <c r="C47" s="7">
        <v>972653</v>
      </c>
      <c r="D47" s="7">
        <v>988989</v>
      </c>
      <c r="E47" s="7">
        <v>1001874</v>
      </c>
      <c r="F47" s="7">
        <v>1016377</v>
      </c>
      <c r="G47" s="7">
        <v>1030597</v>
      </c>
      <c r="H47" s="7">
        <v>1044845</v>
      </c>
      <c r="I47" s="7">
        <v>1072748</v>
      </c>
      <c r="J47" s="7">
        <v>1092594</v>
      </c>
      <c r="K47" s="7">
        <v>1111600</v>
      </c>
      <c r="L47" s="7">
        <v>1130293</v>
      </c>
      <c r="M47" s="7">
        <v>1091991</v>
      </c>
      <c r="N47" s="7">
        <v>1109361</v>
      </c>
      <c r="O47" s="7">
        <v>1128387</v>
      </c>
      <c r="P47" s="7">
        <v>1146723</v>
      </c>
      <c r="Q47" s="7">
        <v>1160190</v>
      </c>
      <c r="R47" s="7">
        <v>1175713</v>
      </c>
      <c r="S47" s="7">
        <v>1197715</v>
      </c>
      <c r="T47" s="7">
        <v>1219054</v>
      </c>
      <c r="U47" s="7">
        <v>1235156</v>
      </c>
      <c r="V47" s="7">
        <v>1248927</v>
      </c>
      <c r="W47" s="7">
        <v>1260358</v>
      </c>
      <c r="X47" s="7">
        <v>1263430</v>
      </c>
      <c r="Y47" s="7">
        <v>1274775</v>
      </c>
      <c r="Z47" s="7">
        <v>1287775</v>
      </c>
      <c r="AA47" s="7">
        <v>1302282</v>
      </c>
      <c r="AB47" s="7">
        <v>1308377</v>
      </c>
      <c r="AC47" s="8">
        <f t="shared" si="6"/>
        <v>0.34516317741270525</v>
      </c>
      <c r="AD47" s="8">
        <f t="shared" si="7"/>
        <v>1.1931229065836435E-2</v>
      </c>
      <c r="AE47" s="8">
        <f t="shared" si="8"/>
        <v>1.0748622383572659E-2</v>
      </c>
      <c r="AF47" s="8">
        <f t="shared" si="9"/>
        <v>7.5063585582744174E-3</v>
      </c>
      <c r="AG47" s="8">
        <f t="shared" si="10"/>
        <v>8.7102975750223965E-3</v>
      </c>
      <c r="AH47" s="8">
        <f t="shared" si="11"/>
        <v>4.680245906800524E-3</v>
      </c>
    </row>
    <row r="48" spans="1:34" ht="15" customHeight="1" x14ac:dyDescent="0.25">
      <c r="A48" s="5">
        <v>47</v>
      </c>
      <c r="B48" s="9" t="s">
        <v>74</v>
      </c>
      <c r="C48" s="10">
        <v>1053394</v>
      </c>
      <c r="D48" s="10">
        <v>1060335</v>
      </c>
      <c r="E48" s="10">
        <v>1065089</v>
      </c>
      <c r="F48" s="10">
        <v>1073439</v>
      </c>
      <c r="G48" s="10">
        <v>1081705</v>
      </c>
      <c r="H48" s="10">
        <v>1090441</v>
      </c>
      <c r="I48" s="10">
        <v>1103572</v>
      </c>
      <c r="J48" s="10">
        <v>1112838</v>
      </c>
      <c r="K48" s="10">
        <v>1123146</v>
      </c>
      <c r="L48" s="10">
        <v>1131070</v>
      </c>
      <c r="M48" s="10">
        <v>1062304</v>
      </c>
      <c r="N48" s="10">
        <v>1066994</v>
      </c>
      <c r="O48" s="10">
        <v>1072916</v>
      </c>
      <c r="P48" s="10">
        <v>1080603</v>
      </c>
      <c r="Q48" s="10">
        <v>1086172</v>
      </c>
      <c r="R48" s="10">
        <v>1092218</v>
      </c>
      <c r="S48" s="10">
        <v>1097733</v>
      </c>
      <c r="T48" s="10">
        <v>1102869</v>
      </c>
      <c r="U48" s="10">
        <v>1107569</v>
      </c>
      <c r="V48" s="10">
        <v>1112245</v>
      </c>
      <c r="W48" s="10">
        <v>1181801</v>
      </c>
      <c r="X48" s="10">
        <v>1181352</v>
      </c>
      <c r="Y48" s="10">
        <v>1181493</v>
      </c>
      <c r="Z48" s="10">
        <v>1186458</v>
      </c>
      <c r="AA48" s="10">
        <v>1194316</v>
      </c>
      <c r="AB48" s="10">
        <v>1197766</v>
      </c>
      <c r="AC48" s="8">
        <f t="shared" si="6"/>
        <v>0.13705413169241518</v>
      </c>
      <c r="AD48" s="8">
        <f t="shared" si="7"/>
        <v>5.1508531811088609E-3</v>
      </c>
      <c r="AE48" s="8">
        <f t="shared" si="8"/>
        <v>9.2674456894941137E-3</v>
      </c>
      <c r="AF48" s="8">
        <f t="shared" si="9"/>
        <v>2.6873262002677922E-3</v>
      </c>
      <c r="AG48" s="8">
        <f t="shared" si="10"/>
        <v>4.5701655360286253E-3</v>
      </c>
      <c r="AH48" s="8">
        <f t="shared" si="11"/>
        <v>2.8886827271844303E-3</v>
      </c>
    </row>
    <row r="49" spans="1:34" ht="15" customHeight="1" x14ac:dyDescent="0.25">
      <c r="A49" s="5">
        <v>48</v>
      </c>
      <c r="B49" s="6" t="s">
        <v>17</v>
      </c>
      <c r="C49" s="7">
        <v>801444</v>
      </c>
      <c r="D49" s="7">
        <v>812426</v>
      </c>
      <c r="E49" s="7">
        <v>828245</v>
      </c>
      <c r="F49" s="7">
        <v>844194</v>
      </c>
      <c r="G49" s="7">
        <v>857162</v>
      </c>
      <c r="H49" s="7">
        <v>867438</v>
      </c>
      <c r="I49" s="7">
        <v>878024</v>
      </c>
      <c r="J49" s="7">
        <v>889888</v>
      </c>
      <c r="K49" s="7">
        <v>903133</v>
      </c>
      <c r="L49" s="7">
        <v>915267</v>
      </c>
      <c r="M49" s="7">
        <v>932202</v>
      </c>
      <c r="N49" s="7">
        <v>940206</v>
      </c>
      <c r="O49" s="7">
        <v>946501</v>
      </c>
      <c r="P49" s="7">
        <v>953630</v>
      </c>
      <c r="Q49" s="7">
        <v>963323</v>
      </c>
      <c r="R49" s="7">
        <v>972906</v>
      </c>
      <c r="S49" s="7">
        <v>981015</v>
      </c>
      <c r="T49" s="7">
        <v>990274</v>
      </c>
      <c r="U49" s="7">
        <v>997611</v>
      </c>
      <c r="V49" s="7">
        <v>1004925</v>
      </c>
      <c r="W49" s="7">
        <v>1165959</v>
      </c>
      <c r="X49" s="7">
        <v>1171964</v>
      </c>
      <c r="Y49" s="7">
        <v>1178247</v>
      </c>
      <c r="Z49" s="7">
        <v>1188936</v>
      </c>
      <c r="AA49" s="7">
        <v>1199830</v>
      </c>
      <c r="AB49" s="7">
        <v>1203383</v>
      </c>
      <c r="AC49" s="8">
        <f t="shared" si="6"/>
        <v>0.50151850909109064</v>
      </c>
      <c r="AD49" s="8">
        <f t="shared" si="7"/>
        <v>1.6391975506331535E-2</v>
      </c>
      <c r="AE49" s="8">
        <f t="shared" si="8"/>
        <v>2.1488070400019099E-2</v>
      </c>
      <c r="AF49" s="8">
        <f t="shared" si="9"/>
        <v>6.3385707927703372E-3</v>
      </c>
      <c r="AG49" s="8">
        <f t="shared" si="10"/>
        <v>7.0611519935945832E-3</v>
      </c>
      <c r="AH49" s="8">
        <f t="shared" si="11"/>
        <v>2.9612528441529218E-3</v>
      </c>
    </row>
    <row r="50" spans="1:34" ht="15" customHeight="1" x14ac:dyDescent="0.25">
      <c r="A50" s="5">
        <v>49</v>
      </c>
      <c r="B50" s="9" t="s">
        <v>60</v>
      </c>
      <c r="C50" s="10">
        <v>743092</v>
      </c>
      <c r="D50" s="10">
        <v>750083</v>
      </c>
      <c r="E50" s="10">
        <v>755875</v>
      </c>
      <c r="F50" s="10">
        <v>759978</v>
      </c>
      <c r="G50" s="10">
        <v>763372</v>
      </c>
      <c r="H50" s="10">
        <v>767149</v>
      </c>
      <c r="I50" s="10">
        <v>770744</v>
      </c>
      <c r="J50" s="10">
        <v>774732</v>
      </c>
      <c r="K50" s="10">
        <v>776505</v>
      </c>
      <c r="L50" s="10">
        <v>778009</v>
      </c>
      <c r="M50" s="10">
        <v>994442</v>
      </c>
      <c r="N50" s="10">
        <v>1003455</v>
      </c>
      <c r="O50" s="10">
        <v>1015290</v>
      </c>
      <c r="P50" s="10">
        <v>1027860</v>
      </c>
      <c r="Q50" s="10">
        <v>1039360</v>
      </c>
      <c r="R50" s="10">
        <v>1048732</v>
      </c>
      <c r="S50" s="10">
        <v>1059444</v>
      </c>
      <c r="T50" s="10">
        <v>1069049</v>
      </c>
      <c r="U50" s="10">
        <v>1077080</v>
      </c>
      <c r="V50" s="10">
        <v>1083038</v>
      </c>
      <c r="W50" s="10">
        <v>1151530</v>
      </c>
      <c r="X50" s="10">
        <v>1154812</v>
      </c>
      <c r="Y50" s="10">
        <v>1158072</v>
      </c>
      <c r="Z50" s="10">
        <v>1165657</v>
      </c>
      <c r="AA50" s="10">
        <v>1175992</v>
      </c>
      <c r="AB50" s="10">
        <v>1183645</v>
      </c>
      <c r="AC50" s="8">
        <f t="shared" si="6"/>
        <v>0.59286467893612094</v>
      </c>
      <c r="AD50" s="8">
        <f t="shared" si="7"/>
        <v>1.8795821988465411E-2</v>
      </c>
      <c r="AE50" s="8">
        <f t="shared" si="8"/>
        <v>1.2175206169271258E-2</v>
      </c>
      <c r="AF50" s="8">
        <f t="shared" si="9"/>
        <v>5.5165941761097237E-3</v>
      </c>
      <c r="AG50" s="8">
        <f t="shared" si="10"/>
        <v>7.3072711001358481E-3</v>
      </c>
      <c r="AH50" s="8">
        <f t="shared" si="11"/>
        <v>6.5076973312743628E-3</v>
      </c>
    </row>
    <row r="51" spans="1:34" ht="15" customHeight="1" x14ac:dyDescent="0.25">
      <c r="A51" s="5">
        <v>50</v>
      </c>
      <c r="B51" s="6" t="s">
        <v>323</v>
      </c>
      <c r="C51" s="7">
        <v>1150915</v>
      </c>
      <c r="D51" s="7">
        <v>1156981</v>
      </c>
      <c r="E51" s="7">
        <v>1165667</v>
      </c>
      <c r="F51" s="7">
        <v>1173575</v>
      </c>
      <c r="G51" s="7">
        <v>1175284</v>
      </c>
      <c r="H51" s="7">
        <v>1178556</v>
      </c>
      <c r="I51" s="7">
        <v>1182625</v>
      </c>
      <c r="J51" s="7">
        <v>1186341</v>
      </c>
      <c r="K51" s="7">
        <v>1191170</v>
      </c>
      <c r="L51" s="7">
        <v>1195998</v>
      </c>
      <c r="M51" s="7">
        <v>1214342</v>
      </c>
      <c r="N51" s="7">
        <v>1217471</v>
      </c>
      <c r="O51" s="7">
        <v>1217832</v>
      </c>
      <c r="P51" s="7">
        <v>1218457</v>
      </c>
      <c r="Q51" s="7">
        <v>1218686</v>
      </c>
      <c r="R51" s="7">
        <v>1217677</v>
      </c>
      <c r="S51" s="7">
        <v>1215446</v>
      </c>
      <c r="T51" s="7">
        <v>1214920</v>
      </c>
      <c r="U51" s="7">
        <v>1215361</v>
      </c>
      <c r="V51" s="7">
        <v>1214426</v>
      </c>
      <c r="W51" s="7">
        <v>1137300</v>
      </c>
      <c r="X51" s="7">
        <v>1147484</v>
      </c>
      <c r="Y51" s="7">
        <v>1151169</v>
      </c>
      <c r="Z51" s="7">
        <v>1158194</v>
      </c>
      <c r="AA51" s="7">
        <v>1166241</v>
      </c>
      <c r="AB51" s="7">
        <v>1171426</v>
      </c>
      <c r="AC51" s="8">
        <f t="shared" si="6"/>
        <v>1.782147248059153E-2</v>
      </c>
      <c r="AD51" s="8">
        <f t="shared" si="7"/>
        <v>7.0683096354873243E-4</v>
      </c>
      <c r="AE51" s="8">
        <f t="shared" si="8"/>
        <v>-3.8648257815019349E-3</v>
      </c>
      <c r="AF51" s="8">
        <f t="shared" si="9"/>
        <v>5.9304716050938566E-3</v>
      </c>
      <c r="AG51" s="8">
        <f t="shared" si="10"/>
        <v>5.8315584817281163E-3</v>
      </c>
      <c r="AH51" s="8">
        <f t="shared" si="11"/>
        <v>4.4459078355159869E-3</v>
      </c>
    </row>
    <row r="52" spans="1:34" ht="15" customHeight="1" x14ac:dyDescent="0.25">
      <c r="A52" s="5">
        <v>51</v>
      </c>
      <c r="B52" s="9" t="s">
        <v>273</v>
      </c>
      <c r="C52" s="10">
        <v>1169159</v>
      </c>
      <c r="D52" s="10">
        <v>1163528</v>
      </c>
      <c r="E52" s="10">
        <v>1158368</v>
      </c>
      <c r="F52" s="10">
        <v>1154212</v>
      </c>
      <c r="G52" s="10">
        <v>1148714</v>
      </c>
      <c r="H52" s="10">
        <v>1139328</v>
      </c>
      <c r="I52" s="10">
        <v>1130913</v>
      </c>
      <c r="J52" s="10">
        <v>1125965</v>
      </c>
      <c r="K52" s="10">
        <v>1124055</v>
      </c>
      <c r="L52" s="10">
        <v>1123804</v>
      </c>
      <c r="M52" s="10">
        <v>1136629</v>
      </c>
      <c r="N52" s="10">
        <v>1140612</v>
      </c>
      <c r="O52" s="10">
        <v>1143708</v>
      </c>
      <c r="P52" s="10">
        <v>1148118</v>
      </c>
      <c r="Q52" s="10">
        <v>1152233</v>
      </c>
      <c r="R52" s="10">
        <v>1154207</v>
      </c>
      <c r="S52" s="10">
        <v>1155507</v>
      </c>
      <c r="T52" s="10">
        <v>1159239</v>
      </c>
      <c r="U52" s="10">
        <v>1163181</v>
      </c>
      <c r="V52" s="10">
        <v>1165306</v>
      </c>
      <c r="W52" s="10">
        <v>1164609</v>
      </c>
      <c r="X52" s="10">
        <v>1164503</v>
      </c>
      <c r="Y52" s="10">
        <v>1159679</v>
      </c>
      <c r="Z52" s="10">
        <v>1156869</v>
      </c>
      <c r="AA52" s="10">
        <v>1157163</v>
      </c>
      <c r="AB52" s="10">
        <v>1155653</v>
      </c>
      <c r="AC52" s="8">
        <f t="shared" si="6"/>
        <v>-1.1551893283975918E-2</v>
      </c>
      <c r="AD52" s="8">
        <f t="shared" si="7"/>
        <v>-4.6465740325429827E-4</v>
      </c>
      <c r="AE52" s="8">
        <f t="shared" si="8"/>
        <v>1.2521024772271794E-4</v>
      </c>
      <c r="AF52" s="8">
        <f t="shared" si="9"/>
        <v>-1.5427799270887332E-3</v>
      </c>
      <c r="AG52" s="8">
        <f t="shared" si="10"/>
        <v>-1.1585585210256433E-3</v>
      </c>
      <c r="AH52" s="8">
        <f t="shared" si="11"/>
        <v>-1.3049155564082155E-3</v>
      </c>
    </row>
    <row r="53" spans="1:34" ht="15" customHeight="1" x14ac:dyDescent="0.25">
      <c r="A53" s="5">
        <v>52</v>
      </c>
      <c r="B53" s="6" t="s">
        <v>114</v>
      </c>
      <c r="C53" s="7">
        <v>848521</v>
      </c>
      <c r="D53" s="7">
        <v>865694</v>
      </c>
      <c r="E53" s="7">
        <v>886063</v>
      </c>
      <c r="F53" s="7">
        <v>903320</v>
      </c>
      <c r="G53" s="7">
        <v>924205</v>
      </c>
      <c r="H53" s="7">
        <v>948965</v>
      </c>
      <c r="I53" s="7">
        <v>975476</v>
      </c>
      <c r="J53" s="7">
        <v>996593</v>
      </c>
      <c r="K53" s="7">
        <v>1009832</v>
      </c>
      <c r="L53" s="7">
        <v>1020200</v>
      </c>
      <c r="M53" s="7">
        <v>981261</v>
      </c>
      <c r="N53" s="7">
        <v>986556</v>
      </c>
      <c r="O53" s="7">
        <v>989728</v>
      </c>
      <c r="P53" s="7">
        <v>992316</v>
      </c>
      <c r="Q53" s="7">
        <v>997906</v>
      </c>
      <c r="R53" s="7">
        <v>1001320</v>
      </c>
      <c r="S53" s="7">
        <v>1007353</v>
      </c>
      <c r="T53" s="7">
        <v>1015829</v>
      </c>
      <c r="U53" s="7">
        <v>1024904</v>
      </c>
      <c r="V53" s="7">
        <v>1034864</v>
      </c>
      <c r="W53" s="7">
        <v>1045245</v>
      </c>
      <c r="X53" s="7">
        <v>1049271</v>
      </c>
      <c r="Y53" s="7">
        <v>1058224</v>
      </c>
      <c r="Z53" s="7">
        <v>1065239</v>
      </c>
      <c r="AA53" s="7">
        <v>1073456</v>
      </c>
      <c r="AB53" s="7">
        <v>1074685</v>
      </c>
      <c r="AC53" s="8">
        <f t="shared" si="6"/>
        <v>0.26653907210310646</v>
      </c>
      <c r="AD53" s="8">
        <f t="shared" si="7"/>
        <v>9.4963283005746746E-3</v>
      </c>
      <c r="AE53" s="8">
        <f t="shared" si="8"/>
        <v>7.0959040418485664E-3</v>
      </c>
      <c r="AF53" s="8">
        <f t="shared" si="9"/>
        <v>5.5707165933649438E-3</v>
      </c>
      <c r="AG53" s="8">
        <f t="shared" si="10"/>
        <v>5.1584472541998938E-3</v>
      </c>
      <c r="AH53" s="8">
        <f t="shared" si="11"/>
        <v>1.1449002101623169E-3</v>
      </c>
    </row>
    <row r="54" spans="1:34" ht="15" customHeight="1" x14ac:dyDescent="0.25">
      <c r="A54" s="5">
        <v>53</v>
      </c>
      <c r="B54" s="9" t="s">
        <v>101</v>
      </c>
      <c r="C54" s="10">
        <v>861369</v>
      </c>
      <c r="D54" s="10">
        <v>867707</v>
      </c>
      <c r="E54" s="10">
        <v>874815</v>
      </c>
      <c r="F54" s="10">
        <v>876919</v>
      </c>
      <c r="G54" s="10">
        <v>877172</v>
      </c>
      <c r="H54" s="10">
        <v>881652</v>
      </c>
      <c r="I54" s="10">
        <v>892635</v>
      </c>
      <c r="J54" s="10">
        <v>905678</v>
      </c>
      <c r="K54" s="10">
        <v>916037</v>
      </c>
      <c r="L54" s="10">
        <v>929015</v>
      </c>
      <c r="M54" s="10">
        <v>940122</v>
      </c>
      <c r="N54" s="10">
        <v>947151</v>
      </c>
      <c r="O54" s="10">
        <v>955002</v>
      </c>
      <c r="P54" s="10">
        <v>965540</v>
      </c>
      <c r="Q54" s="10">
        <v>974140</v>
      </c>
      <c r="R54" s="10">
        <v>986737</v>
      </c>
      <c r="S54" s="10">
        <v>995533</v>
      </c>
      <c r="T54" s="10">
        <v>999220</v>
      </c>
      <c r="U54" s="10">
        <v>1002490</v>
      </c>
      <c r="V54" s="10">
        <v>1008830</v>
      </c>
      <c r="W54" s="10">
        <v>1017349</v>
      </c>
      <c r="X54" s="10">
        <v>1026070</v>
      </c>
      <c r="Y54" s="10">
        <v>1036172</v>
      </c>
      <c r="Z54" s="10">
        <v>1048254</v>
      </c>
      <c r="AA54" s="10">
        <v>1061080</v>
      </c>
      <c r="AB54" s="10">
        <v>1069273</v>
      </c>
      <c r="AC54" s="8">
        <f t="shared" si="6"/>
        <v>0.24136461841556869</v>
      </c>
      <c r="AD54" s="8">
        <f t="shared" si="7"/>
        <v>8.6859568257788844E-3</v>
      </c>
      <c r="AE54" s="8">
        <f t="shared" si="8"/>
        <v>8.0654234292698579E-3</v>
      </c>
      <c r="AF54" s="8">
        <f t="shared" si="9"/>
        <v>1.0005474145908577E-2</v>
      </c>
      <c r="AG54" s="8">
        <f t="shared" si="10"/>
        <v>1.0537069690279788E-2</v>
      </c>
      <c r="AH54" s="8">
        <f t="shared" si="11"/>
        <v>7.7213782184189696E-3</v>
      </c>
    </row>
    <row r="55" spans="1:34" ht="15" customHeight="1" x14ac:dyDescent="0.25">
      <c r="A55" s="5">
        <v>54</v>
      </c>
      <c r="B55" s="6" t="s">
        <v>315</v>
      </c>
      <c r="C55" s="7">
        <v>1041595</v>
      </c>
      <c r="D55" s="7">
        <v>1041069</v>
      </c>
      <c r="E55" s="7">
        <v>1041120</v>
      </c>
      <c r="F55" s="7">
        <v>1039674</v>
      </c>
      <c r="G55" s="7">
        <v>1038019</v>
      </c>
      <c r="H55" s="7">
        <v>1033470</v>
      </c>
      <c r="I55" s="7">
        <v>1031458</v>
      </c>
      <c r="J55" s="7">
        <v>1031485</v>
      </c>
      <c r="K55" s="7">
        <v>1033155</v>
      </c>
      <c r="L55" s="7">
        <v>1035566</v>
      </c>
      <c r="M55" s="7">
        <v>1080506</v>
      </c>
      <c r="N55" s="7">
        <v>1084294</v>
      </c>
      <c r="O55" s="7">
        <v>1086456</v>
      </c>
      <c r="P55" s="7">
        <v>1088879</v>
      </c>
      <c r="Q55" s="7">
        <v>1089425</v>
      </c>
      <c r="R55" s="7">
        <v>1088623</v>
      </c>
      <c r="S55" s="7">
        <v>1087990</v>
      </c>
      <c r="T55" s="7">
        <v>1088379</v>
      </c>
      <c r="U55" s="7">
        <v>1090820</v>
      </c>
      <c r="V55" s="7">
        <v>1090238</v>
      </c>
      <c r="W55" s="7">
        <v>226579</v>
      </c>
      <c r="X55" s="7">
        <v>227527</v>
      </c>
      <c r="Y55" s="7">
        <v>228069</v>
      </c>
      <c r="Z55" s="7">
        <v>229143</v>
      </c>
      <c r="AA55" s="7">
        <v>230100</v>
      </c>
      <c r="AB55" s="7">
        <v>231184</v>
      </c>
      <c r="AC55" s="8">
        <f t="shared" si="6"/>
        <v>-0.77804808970857198</v>
      </c>
      <c r="AD55" s="8">
        <f t="shared" si="7"/>
        <v>-5.8434893730542559E-2</v>
      </c>
      <c r="AE55" s="8">
        <f t="shared" si="8"/>
        <v>-0.1435381417851519</v>
      </c>
      <c r="AF55" s="8">
        <f t="shared" si="9"/>
        <v>4.0321594222125778E-3</v>
      </c>
      <c r="AG55" s="8">
        <f t="shared" si="10"/>
        <v>4.5321444081674045E-3</v>
      </c>
      <c r="AH55" s="8">
        <f t="shared" si="11"/>
        <v>4.7109952194697956E-3</v>
      </c>
    </row>
    <row r="56" spans="1:34" ht="15" customHeight="1" x14ac:dyDescent="0.25">
      <c r="A56" s="5">
        <v>55</v>
      </c>
      <c r="B56" s="9" t="s">
        <v>125</v>
      </c>
      <c r="C56" s="10">
        <v>769117</v>
      </c>
      <c r="D56" s="10">
        <v>775380</v>
      </c>
      <c r="E56" s="10">
        <v>782384</v>
      </c>
      <c r="F56" s="10">
        <v>790535</v>
      </c>
      <c r="G56" s="10">
        <v>800459</v>
      </c>
      <c r="H56" s="10">
        <v>810493</v>
      </c>
      <c r="I56" s="10">
        <v>820051</v>
      </c>
      <c r="J56" s="10">
        <v>829183</v>
      </c>
      <c r="K56" s="10">
        <v>839265</v>
      </c>
      <c r="L56" s="10">
        <v>849517</v>
      </c>
      <c r="M56" s="10">
        <v>868063</v>
      </c>
      <c r="N56" s="10">
        <v>877958</v>
      </c>
      <c r="O56" s="10">
        <v>888027</v>
      </c>
      <c r="P56" s="10">
        <v>898856</v>
      </c>
      <c r="Q56" s="10">
        <v>909835</v>
      </c>
      <c r="R56" s="10">
        <v>921119</v>
      </c>
      <c r="S56" s="10">
        <v>932855</v>
      </c>
      <c r="T56" s="10">
        <v>942990</v>
      </c>
      <c r="U56" s="10">
        <v>953125</v>
      </c>
      <c r="V56" s="10">
        <v>962010</v>
      </c>
      <c r="W56" s="10">
        <v>969154</v>
      </c>
      <c r="X56" s="10">
        <v>973018</v>
      </c>
      <c r="Y56" s="10">
        <v>978383</v>
      </c>
      <c r="Z56" s="10">
        <v>988504</v>
      </c>
      <c r="AA56" s="10">
        <v>1000266</v>
      </c>
      <c r="AB56" s="10">
        <v>1009836</v>
      </c>
      <c r="AC56" s="8">
        <f t="shared" si="6"/>
        <v>0.3129809898884045</v>
      </c>
      <c r="AD56" s="8">
        <f t="shared" si="7"/>
        <v>1.0951538507645964E-2</v>
      </c>
      <c r="AE56" s="8">
        <f t="shared" si="8"/>
        <v>9.2378060741633572E-3</v>
      </c>
      <c r="AF56" s="8">
        <f t="shared" si="9"/>
        <v>8.2578483624164978E-3</v>
      </c>
      <c r="AG56" s="8">
        <f t="shared" si="10"/>
        <v>1.0603156402083647E-2</v>
      </c>
      <c r="AH56" s="8">
        <f t="shared" si="11"/>
        <v>9.5674550569548496E-3</v>
      </c>
    </row>
    <row r="60" spans="1:34" ht="15" customHeight="1" x14ac:dyDescent="0.25">
      <c r="A60" s="11" t="s">
        <v>349</v>
      </c>
      <c r="B60" s="12"/>
      <c r="C60" s="12"/>
      <c r="D60" s="12"/>
    </row>
    <row r="61" spans="1:34" ht="15" customHeight="1" x14ac:dyDescent="0.25">
      <c r="A61" s="11" t="s">
        <v>350</v>
      </c>
      <c r="B61" s="11" t="s">
        <v>351</v>
      </c>
      <c r="C61" s="12"/>
      <c r="D61" s="12"/>
    </row>
    <row r="62" spans="1:34" ht="15" customHeight="1" x14ac:dyDescent="0.25">
      <c r="A62" s="13" t="s">
        <v>389</v>
      </c>
      <c r="B62" s="14">
        <v>1.1582982448197301E-2</v>
      </c>
      <c r="C62" s="12"/>
      <c r="D62" s="12"/>
    </row>
    <row r="63" spans="1:34" ht="15" customHeight="1" x14ac:dyDescent="0.25">
      <c r="A63" s="13" t="s">
        <v>390</v>
      </c>
      <c r="B63" s="14">
        <v>1.1659648207498E-2</v>
      </c>
      <c r="C63" s="12"/>
      <c r="D63" s="12"/>
    </row>
    <row r="64" spans="1:34" ht="15" customHeight="1" x14ac:dyDescent="0.25">
      <c r="A64" s="13" t="s">
        <v>391</v>
      </c>
      <c r="B64" s="14">
        <v>1.29076138140578E-2</v>
      </c>
      <c r="C64" s="12"/>
      <c r="D64" s="12"/>
    </row>
    <row r="65" spans="1:4" ht="15" customHeight="1" x14ac:dyDescent="0.25">
      <c r="A65" s="13" t="s">
        <v>392</v>
      </c>
      <c r="B65" s="14">
        <v>1.38398652413309E-2</v>
      </c>
      <c r="C65" s="12"/>
      <c r="D65" s="12"/>
    </row>
    <row r="66" spans="1:4" ht="15" customHeight="1" x14ac:dyDescent="0.25">
      <c r="A66" s="13" t="s">
        <v>393</v>
      </c>
      <c r="B66" s="14">
        <v>1.4790868607546401E-2</v>
      </c>
      <c r="C66" s="12"/>
      <c r="D66" s="12"/>
    </row>
    <row r="67" spans="1:4" ht="15" customHeight="1" x14ac:dyDescent="0.25">
      <c r="A67" s="13" t="s">
        <v>394</v>
      </c>
      <c r="B67" s="14">
        <v>1.6024908935719999E-2</v>
      </c>
      <c r="C67" s="12"/>
      <c r="D67" s="12"/>
    </row>
    <row r="68" spans="1:4" ht="15" customHeight="1" x14ac:dyDescent="0.25">
      <c r="A68" s="13" t="s">
        <v>374</v>
      </c>
      <c r="B68" s="14">
        <v>1.6292300743631902E-2</v>
      </c>
      <c r="C68" s="12"/>
      <c r="D68" s="12"/>
    </row>
    <row r="69" spans="1:4" ht="15" customHeight="1" x14ac:dyDescent="0.25">
      <c r="A69" s="13" t="s">
        <v>376</v>
      </c>
      <c r="B69" s="14">
        <v>1.8761690957975599E-2</v>
      </c>
      <c r="C69" s="12"/>
      <c r="D69" s="12"/>
    </row>
    <row r="70" spans="1:4" ht="15" customHeight="1" x14ac:dyDescent="0.25">
      <c r="A70" s="13" t="s">
        <v>378</v>
      </c>
      <c r="B70" s="14">
        <v>2.0955542510388E-2</v>
      </c>
      <c r="C70" s="12"/>
      <c r="D70" s="12"/>
    </row>
    <row r="71" spans="1:4" ht="15" customHeight="1" x14ac:dyDescent="0.25">
      <c r="A71" s="13" t="s">
        <v>353</v>
      </c>
      <c r="B71" s="14">
        <v>2.3601489999210998E-2</v>
      </c>
      <c r="C71" s="12"/>
      <c r="D71" s="12"/>
    </row>
    <row r="72" spans="1:4" x14ac:dyDescent="0.25">
      <c r="A72" s="12"/>
      <c r="B72" s="12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2"/>
      <c r="C74" s="12"/>
      <c r="D74" s="12"/>
    </row>
    <row r="75" spans="1:4" x14ac:dyDescent="0.25">
      <c r="A75" s="12"/>
      <c r="B75" s="12"/>
      <c r="C75" s="12"/>
      <c r="D75" s="12"/>
    </row>
    <row r="76" spans="1:4" ht="15" customHeight="1" x14ac:dyDescent="0.25">
      <c r="A76" s="12"/>
      <c r="B76" s="12"/>
      <c r="C76" s="12"/>
      <c r="D76" s="12"/>
    </row>
    <row r="77" spans="1:4" ht="15" customHeight="1" x14ac:dyDescent="0.25">
      <c r="A77" s="12"/>
      <c r="B77" s="12"/>
      <c r="C77" s="12"/>
      <c r="D77" s="12"/>
    </row>
    <row r="78" spans="1:4" ht="15" customHeight="1" x14ac:dyDescent="0.25">
      <c r="A78" s="12"/>
      <c r="B78" s="12"/>
      <c r="C78" s="12"/>
      <c r="D78" s="12"/>
    </row>
    <row r="79" spans="1:4" ht="15" customHeight="1" x14ac:dyDescent="0.25">
      <c r="A79" s="12"/>
      <c r="B79" s="12"/>
      <c r="C79" s="12"/>
      <c r="D79" s="12"/>
    </row>
    <row r="80" spans="1:4" ht="15" customHeight="1" x14ac:dyDescent="0.25">
      <c r="A80" s="11" t="s">
        <v>362</v>
      </c>
      <c r="B80" s="12"/>
      <c r="C80" s="12"/>
      <c r="D80" s="12"/>
    </row>
    <row r="81" spans="1:4" ht="15" customHeight="1" x14ac:dyDescent="0.25">
      <c r="A81" s="11" t="s">
        <v>350</v>
      </c>
      <c r="B81" s="11" t="s">
        <v>351</v>
      </c>
      <c r="C81" s="12"/>
      <c r="D81" s="12"/>
    </row>
    <row r="82" spans="1:4" ht="15" customHeight="1" x14ac:dyDescent="0.25">
      <c r="A82" s="13" t="s">
        <v>379</v>
      </c>
      <c r="B82" s="14">
        <v>-4.8388090241688704E-3</v>
      </c>
      <c r="C82" s="12"/>
      <c r="D82" s="12"/>
    </row>
    <row r="83" spans="1:4" ht="15" customHeight="1" x14ac:dyDescent="0.25">
      <c r="A83" s="13" t="s">
        <v>380</v>
      </c>
      <c r="B83" s="14">
        <v>-3.13385041493606E-3</v>
      </c>
      <c r="C83" s="12"/>
      <c r="D83" s="12"/>
    </row>
    <row r="84" spans="1:4" ht="15" customHeight="1" x14ac:dyDescent="0.25">
      <c r="A84" s="13" t="s">
        <v>385</v>
      </c>
      <c r="B84" s="14">
        <v>-1.61032163239283E-3</v>
      </c>
      <c r="C84" s="12"/>
      <c r="D84" s="12"/>
    </row>
    <row r="85" spans="1:4" ht="15" customHeight="1" x14ac:dyDescent="0.25">
      <c r="A85" s="13" t="s">
        <v>387</v>
      </c>
      <c r="B85" s="14">
        <v>-1.3920353826050399E-3</v>
      </c>
      <c r="C85" s="12"/>
      <c r="D85" s="12"/>
    </row>
    <row r="86" spans="1:4" ht="15" customHeight="1" x14ac:dyDescent="0.25">
      <c r="A86" s="13" t="s">
        <v>388</v>
      </c>
      <c r="B86" s="14">
        <v>-1.3049155564082201E-3</v>
      </c>
      <c r="C86" s="12"/>
      <c r="D86" s="12"/>
    </row>
    <row r="87" spans="1:4" ht="15" customHeight="1" x14ac:dyDescent="0.25">
      <c r="A87" s="13" t="s">
        <v>395</v>
      </c>
      <c r="B87" s="14">
        <v>-1.30301111023144E-3</v>
      </c>
      <c r="C87" s="12"/>
      <c r="D87" s="12"/>
    </row>
    <row r="88" spans="1:4" x14ac:dyDescent="0.25">
      <c r="A88" s="15" t="s">
        <v>396</v>
      </c>
      <c r="B88" s="16">
        <v>1.07669006905471E-3</v>
      </c>
    </row>
    <row r="89" spans="1:4" x14ac:dyDescent="0.25">
      <c r="A89" s="15" t="s">
        <v>397</v>
      </c>
      <c r="B89" s="16">
        <v>1.14490021016232E-3</v>
      </c>
    </row>
    <row r="90" spans="1:4" x14ac:dyDescent="0.25">
      <c r="A90" s="15" t="s">
        <v>398</v>
      </c>
      <c r="B90" s="16">
        <v>1.42902440047809E-3</v>
      </c>
    </row>
    <row r="91" spans="1:4" x14ac:dyDescent="0.25">
      <c r="A91" s="15" t="s">
        <v>399</v>
      </c>
      <c r="B91" s="16">
        <v>1.49254149784021E-3</v>
      </c>
    </row>
  </sheetData>
  <autoFilter ref="B1:AG56" xr:uid="{00000000-0009-0000-0000-000003000000}"/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59"/>
  <sheetViews>
    <sheetView topLeftCell="A124" zoomScaleNormal="100" workbookViewId="0">
      <selection activeCell="F168" sqref="F168"/>
    </sheetView>
  </sheetViews>
  <sheetFormatPr defaultColWidth="8.7109375" defaultRowHeight="15" x14ac:dyDescent="0.25"/>
  <cols>
    <col min="1" max="1" width="51.42578125" bestFit="1" customWidth="1"/>
    <col min="2" max="2" width="48" customWidth="1"/>
    <col min="3" max="33" width="13" customWidth="1"/>
  </cols>
  <sheetData>
    <row r="1" spans="1:34" ht="48" customHeight="1" x14ac:dyDescent="0.25">
      <c r="A1" s="1" t="s">
        <v>0</v>
      </c>
      <c r="B1" s="2" t="s">
        <v>1</v>
      </c>
      <c r="C1" s="3">
        <v>2000</v>
      </c>
      <c r="D1" s="3">
        <v>2001</v>
      </c>
      <c r="E1" s="3">
        <v>2002</v>
      </c>
      <c r="F1" s="3">
        <v>2003</v>
      </c>
      <c r="G1" s="3">
        <v>2004</v>
      </c>
      <c r="H1" s="3">
        <v>2005</v>
      </c>
      <c r="I1" s="3">
        <v>2006</v>
      </c>
      <c r="J1" s="3">
        <v>2007</v>
      </c>
      <c r="K1" s="3">
        <v>2008</v>
      </c>
      <c r="L1" s="3">
        <v>2009</v>
      </c>
      <c r="M1" s="3">
        <v>2010</v>
      </c>
      <c r="N1" s="3">
        <v>2011</v>
      </c>
      <c r="O1" s="3">
        <v>2012</v>
      </c>
      <c r="P1" s="3">
        <v>2013</v>
      </c>
      <c r="Q1" s="3">
        <v>2014</v>
      </c>
      <c r="R1" s="3">
        <v>2015</v>
      </c>
      <c r="S1" s="3">
        <v>2016</v>
      </c>
      <c r="T1" s="3">
        <v>2017</v>
      </c>
      <c r="U1" s="3">
        <v>2018</v>
      </c>
      <c r="V1" s="3">
        <v>2019</v>
      </c>
      <c r="W1" s="3">
        <v>2020</v>
      </c>
      <c r="X1" s="3">
        <v>2021</v>
      </c>
      <c r="Y1" s="3">
        <v>2022</v>
      </c>
      <c r="Z1" s="3">
        <v>2023</v>
      </c>
      <c r="AA1" s="3">
        <v>2024</v>
      </c>
      <c r="AB1" s="3">
        <v>2025</v>
      </c>
      <c r="AC1" s="4" t="s">
        <v>2</v>
      </c>
      <c r="AD1" s="4" t="s">
        <v>3</v>
      </c>
      <c r="AE1" s="4" t="s">
        <v>4</v>
      </c>
      <c r="AF1" s="4" t="s">
        <v>5</v>
      </c>
      <c r="AG1" s="4" t="s">
        <v>6</v>
      </c>
      <c r="AH1" s="4" t="s">
        <v>7</v>
      </c>
    </row>
    <row r="2" spans="1:34" ht="15" customHeight="1" x14ac:dyDescent="0.25">
      <c r="A2" s="5">
        <v>1</v>
      </c>
      <c r="B2" s="6" t="s">
        <v>285</v>
      </c>
      <c r="C2" s="7">
        <v>18352743</v>
      </c>
      <c r="D2" s="7">
        <v>18490029</v>
      </c>
      <c r="E2" s="7">
        <v>18590085</v>
      </c>
      <c r="F2" s="7">
        <v>18671320</v>
      </c>
      <c r="G2" s="7">
        <v>18747431</v>
      </c>
      <c r="H2" s="7">
        <v>18798114</v>
      </c>
      <c r="I2" s="7">
        <v>18825633</v>
      </c>
      <c r="J2" s="7">
        <v>18901167</v>
      </c>
      <c r="K2" s="7">
        <v>18968501</v>
      </c>
      <c r="L2" s="7">
        <v>19069796</v>
      </c>
      <c r="M2" s="7">
        <v>18947699</v>
      </c>
      <c r="N2" s="7">
        <v>19174702</v>
      </c>
      <c r="O2" s="7">
        <v>19369606</v>
      </c>
      <c r="P2" s="7">
        <v>19543927</v>
      </c>
      <c r="Q2" s="7">
        <v>19695917</v>
      </c>
      <c r="R2" s="7">
        <v>19833335</v>
      </c>
      <c r="S2" s="7">
        <v>19945132</v>
      </c>
      <c r="T2" s="7">
        <v>20031102</v>
      </c>
      <c r="U2" s="7">
        <v>20092724</v>
      </c>
      <c r="V2" s="7">
        <v>20133111</v>
      </c>
      <c r="W2" s="7">
        <v>19999993</v>
      </c>
      <c r="X2" s="7">
        <v>19704474</v>
      </c>
      <c r="Y2" s="7">
        <v>19629390</v>
      </c>
      <c r="Z2" s="7">
        <v>19788976</v>
      </c>
      <c r="AA2" s="7">
        <v>20080087</v>
      </c>
      <c r="AB2" s="7">
        <v>20112448</v>
      </c>
      <c r="AC2" s="8">
        <f t="shared" ref="AC2:AC36" si="0">IF(C2="","",IF(C2=0,"",(AB2-C2)/C2))</f>
        <v>9.5882397524991225E-2</v>
      </c>
      <c r="AD2" s="8">
        <f t="shared" ref="AD2:AD36" si="1">IF(C2="","",IF(C2=0,"",(AB2/C2)^(1/25)-1))</f>
        <v>3.6691100139658595E-3</v>
      </c>
      <c r="AE2" s="8">
        <f t="shared" ref="AE2:AE36" si="2">IF(R2="","",IF(R2=0,"",(AB2/R2)^(1/10)-1))</f>
        <v>1.3984588269781995E-3</v>
      </c>
      <c r="AF2" s="8">
        <f t="shared" ref="AF2:AF36" si="3">IF(W2="","",IF(W2=0,"",(AB2/W2)^(1/5)-1))</f>
        <v>1.1220296657061812E-3</v>
      </c>
      <c r="AG2" s="8">
        <f t="shared" ref="AG2:AG36" si="4">IF(Y2="","",IF(Y2=0,"",(AB2/Y2)^(1/3)-1))</f>
        <v>8.1365882101647191E-3</v>
      </c>
      <c r="AH2" s="8">
        <f t="shared" ref="AH2:AH36" si="5">IF(AA2="","",IF(AA2=0,"",(AB2-AA2)/AA2))</f>
        <v>1.6115966031422075E-3</v>
      </c>
    </row>
    <row r="3" spans="1:34" ht="15" customHeight="1" x14ac:dyDescent="0.25">
      <c r="A3" s="5">
        <v>2</v>
      </c>
      <c r="B3" s="9" t="s">
        <v>307</v>
      </c>
      <c r="C3" s="10">
        <v>12398950</v>
      </c>
      <c r="D3" s="10">
        <v>12525736</v>
      </c>
      <c r="E3" s="10">
        <v>12634977</v>
      </c>
      <c r="F3" s="10">
        <v>12717433</v>
      </c>
      <c r="G3" s="10">
        <v>12764590</v>
      </c>
      <c r="H3" s="10">
        <v>12761175</v>
      </c>
      <c r="I3" s="10">
        <v>12713660</v>
      </c>
      <c r="J3" s="10">
        <v>12692603</v>
      </c>
      <c r="K3" s="10">
        <v>12768395</v>
      </c>
      <c r="L3" s="10">
        <v>12874797</v>
      </c>
      <c r="M3" s="10">
        <v>12839549</v>
      </c>
      <c r="N3" s="10">
        <v>12931546</v>
      </c>
      <c r="O3" s="10">
        <v>13023889</v>
      </c>
      <c r="P3" s="10">
        <v>13112357</v>
      </c>
      <c r="Q3" s="10">
        <v>13185999</v>
      </c>
      <c r="R3" s="10">
        <v>13258364</v>
      </c>
      <c r="S3" s="10">
        <v>13297429</v>
      </c>
      <c r="T3" s="10">
        <v>13310930</v>
      </c>
      <c r="U3" s="10">
        <v>13287640</v>
      </c>
      <c r="V3" s="10">
        <v>13239102</v>
      </c>
      <c r="W3" s="10">
        <v>13182677</v>
      </c>
      <c r="X3" s="10">
        <v>12971258</v>
      </c>
      <c r="Y3" s="10">
        <v>12904776</v>
      </c>
      <c r="Z3" s="10">
        <v>12881909</v>
      </c>
      <c r="AA3" s="10">
        <v>12906895</v>
      </c>
      <c r="AB3" s="10">
        <v>12844441</v>
      </c>
      <c r="AC3" s="8">
        <f t="shared" si="0"/>
        <v>3.5929735985708471E-2</v>
      </c>
      <c r="AD3" s="8">
        <f t="shared" si="1"/>
        <v>1.4129700680629576E-3</v>
      </c>
      <c r="AE3" s="8">
        <f t="shared" si="2"/>
        <v>-3.1667241013575431E-3</v>
      </c>
      <c r="AF3" s="8">
        <f t="shared" si="3"/>
        <v>-5.1850128716927069E-3</v>
      </c>
      <c r="AG3" s="8">
        <f t="shared" si="4"/>
        <v>-1.5609020800844142E-3</v>
      </c>
      <c r="AH3" s="8">
        <f t="shared" si="5"/>
        <v>-4.8388090241688652E-3</v>
      </c>
    </row>
    <row r="4" spans="1:34" ht="15" customHeight="1" x14ac:dyDescent="0.25">
      <c r="A4" s="5">
        <v>3</v>
      </c>
      <c r="B4" s="6" t="s">
        <v>306</v>
      </c>
      <c r="C4" s="7">
        <v>9117732</v>
      </c>
      <c r="D4" s="7">
        <v>9192501</v>
      </c>
      <c r="E4" s="7">
        <v>9245135</v>
      </c>
      <c r="F4" s="7">
        <v>9286162</v>
      </c>
      <c r="G4" s="7">
        <v>9332090</v>
      </c>
      <c r="H4" s="7">
        <v>9362080</v>
      </c>
      <c r="I4" s="7">
        <v>9398855</v>
      </c>
      <c r="J4" s="7">
        <v>9451936</v>
      </c>
      <c r="K4" s="7">
        <v>9515636</v>
      </c>
      <c r="L4" s="7">
        <v>9580567</v>
      </c>
      <c r="M4" s="7">
        <v>9475488</v>
      </c>
      <c r="N4" s="7">
        <v>9525109</v>
      </c>
      <c r="O4" s="7">
        <v>9571739</v>
      </c>
      <c r="P4" s="7">
        <v>9613194</v>
      </c>
      <c r="Q4" s="7">
        <v>9642614</v>
      </c>
      <c r="R4" s="7">
        <v>9654044</v>
      </c>
      <c r="S4" s="7">
        <v>9654839</v>
      </c>
      <c r="T4" s="7">
        <v>9654419</v>
      </c>
      <c r="U4" s="7">
        <v>9645234</v>
      </c>
      <c r="V4" s="7">
        <v>9633476</v>
      </c>
      <c r="W4" s="7">
        <v>9435971</v>
      </c>
      <c r="X4" s="7">
        <v>9365495</v>
      </c>
      <c r="Y4" s="7">
        <v>9303151</v>
      </c>
      <c r="Z4" s="7">
        <v>9335921</v>
      </c>
      <c r="AA4" s="7">
        <v>9411198</v>
      </c>
      <c r="AB4" s="7">
        <v>9434123</v>
      </c>
      <c r="AC4" s="8">
        <f t="shared" si="0"/>
        <v>3.4700625111595731E-2</v>
      </c>
      <c r="AD4" s="8">
        <f t="shared" si="1"/>
        <v>1.3654166847358873E-3</v>
      </c>
      <c r="AE4" s="8">
        <f t="shared" si="2"/>
        <v>-2.301714204018257E-3</v>
      </c>
      <c r="AF4" s="8">
        <f t="shared" si="3"/>
        <v>-3.9172328668568568E-5</v>
      </c>
      <c r="AG4" s="8">
        <f t="shared" si="4"/>
        <v>4.6708956988112948E-3</v>
      </c>
      <c r="AH4" s="8">
        <f t="shared" si="5"/>
        <v>2.4359279233100821E-3</v>
      </c>
    </row>
    <row r="5" spans="1:34" ht="15" customHeight="1" x14ac:dyDescent="0.25">
      <c r="A5" s="5">
        <v>4</v>
      </c>
      <c r="B5" s="9" t="s">
        <v>42</v>
      </c>
      <c r="C5" s="10">
        <v>5196188</v>
      </c>
      <c r="D5" s="10">
        <v>5354623</v>
      </c>
      <c r="E5" s="10">
        <v>5476578</v>
      </c>
      <c r="F5" s="10">
        <v>5582033</v>
      </c>
      <c r="G5" s="10">
        <v>5689982</v>
      </c>
      <c r="H5" s="10">
        <v>5816407</v>
      </c>
      <c r="I5" s="10">
        <v>5999411</v>
      </c>
      <c r="J5" s="10">
        <v>6156652</v>
      </c>
      <c r="K5" s="10">
        <v>6301085</v>
      </c>
      <c r="L5" s="10">
        <v>6447615</v>
      </c>
      <c r="M5" s="10">
        <v>6391311</v>
      </c>
      <c r="N5" s="10">
        <v>6506602</v>
      </c>
      <c r="O5" s="10">
        <v>6637404</v>
      </c>
      <c r="P5" s="10">
        <v>6743525</v>
      </c>
      <c r="Q5" s="10">
        <v>6876165</v>
      </c>
      <c r="R5" s="10">
        <v>7025725</v>
      </c>
      <c r="S5" s="10">
        <v>7175708</v>
      </c>
      <c r="T5" s="10">
        <v>7314782</v>
      </c>
      <c r="U5" s="10">
        <v>7431497</v>
      </c>
      <c r="V5" s="10">
        <v>7545141</v>
      </c>
      <c r="W5" s="10">
        <v>7667416</v>
      </c>
      <c r="X5" s="10">
        <v>7777844</v>
      </c>
      <c r="Y5" s="10">
        <v>7972652</v>
      </c>
      <c r="Z5" s="10">
        <v>8164140</v>
      </c>
      <c r="AA5" s="10">
        <v>8353600</v>
      </c>
      <c r="AB5" s="10">
        <v>8477157</v>
      </c>
      <c r="AC5" s="8">
        <f t="shared" si="0"/>
        <v>0.63141845522140461</v>
      </c>
      <c r="AD5" s="8">
        <f t="shared" si="1"/>
        <v>1.9770899947083587E-2</v>
      </c>
      <c r="AE5" s="8">
        <f t="shared" si="2"/>
        <v>1.8957119243404597E-2</v>
      </c>
      <c r="AF5" s="8">
        <f t="shared" si="3"/>
        <v>2.0282035541565158E-2</v>
      </c>
      <c r="AG5" s="8">
        <f t="shared" si="4"/>
        <v>2.0663238320311361E-2</v>
      </c>
      <c r="AH5" s="8">
        <f t="shared" si="5"/>
        <v>1.4790868607546448E-2</v>
      </c>
    </row>
    <row r="6" spans="1:34" ht="15" customHeight="1" x14ac:dyDescent="0.25">
      <c r="A6" s="5">
        <v>5</v>
      </c>
      <c r="B6" s="6" t="s">
        <v>43</v>
      </c>
      <c r="C6" s="7">
        <v>4739414</v>
      </c>
      <c r="D6" s="7">
        <v>4851189</v>
      </c>
      <c r="E6" s="7">
        <v>4978638</v>
      </c>
      <c r="F6" s="7">
        <v>5084017</v>
      </c>
      <c r="G6" s="7">
        <v>5190444</v>
      </c>
      <c r="H6" s="7">
        <v>5299567</v>
      </c>
      <c r="I6" s="7">
        <v>5484883</v>
      </c>
      <c r="J6" s="7">
        <v>5597674</v>
      </c>
      <c r="K6" s="7">
        <v>5726705</v>
      </c>
      <c r="L6" s="7">
        <v>5867489</v>
      </c>
      <c r="M6" s="7">
        <v>5946825</v>
      </c>
      <c r="N6" s="7">
        <v>6054200</v>
      </c>
      <c r="O6" s="7">
        <v>6179862</v>
      </c>
      <c r="P6" s="7">
        <v>6322916</v>
      </c>
      <c r="Q6" s="7">
        <v>6493223</v>
      </c>
      <c r="R6" s="7">
        <v>6663204</v>
      </c>
      <c r="S6" s="7">
        <v>6797263</v>
      </c>
      <c r="T6" s="7">
        <v>6888415</v>
      </c>
      <c r="U6" s="7">
        <v>6963003</v>
      </c>
      <c r="V6" s="7">
        <v>7050007</v>
      </c>
      <c r="W6" s="7">
        <v>7169284</v>
      </c>
      <c r="X6" s="7">
        <v>7248044</v>
      </c>
      <c r="Y6" s="7">
        <v>7406285</v>
      </c>
      <c r="Z6" s="7">
        <v>7587646</v>
      </c>
      <c r="AA6" s="7">
        <v>7777907</v>
      </c>
      <c r="AB6" s="7">
        <v>7904627</v>
      </c>
      <c r="AC6" s="8">
        <f t="shared" si="0"/>
        <v>0.66784902099711063</v>
      </c>
      <c r="AD6" s="8">
        <f t="shared" si="1"/>
        <v>2.0672160753158142E-2</v>
      </c>
      <c r="AE6" s="8">
        <f t="shared" si="2"/>
        <v>1.723156304741269E-2</v>
      </c>
      <c r="AF6" s="8">
        <f t="shared" si="3"/>
        <v>1.972042748497782E-2</v>
      </c>
      <c r="AG6" s="8">
        <f t="shared" si="4"/>
        <v>2.1943738682386416E-2</v>
      </c>
      <c r="AH6" s="8">
        <f t="shared" si="5"/>
        <v>1.6292300743631929E-2</v>
      </c>
    </row>
    <row r="7" spans="1:34" ht="15" customHeight="1" x14ac:dyDescent="0.25">
      <c r="A7" s="5">
        <v>6</v>
      </c>
      <c r="B7" s="9" t="s">
        <v>96</v>
      </c>
      <c r="C7" s="10">
        <v>5025806</v>
      </c>
      <c r="D7" s="10">
        <v>5120256</v>
      </c>
      <c r="E7" s="10">
        <v>5212602</v>
      </c>
      <c r="F7" s="10">
        <v>5280671</v>
      </c>
      <c r="G7" s="10">
        <v>5362678</v>
      </c>
      <c r="H7" s="10">
        <v>5443159</v>
      </c>
      <c r="I7" s="10">
        <v>5466743</v>
      </c>
      <c r="J7" s="10">
        <v>5465183</v>
      </c>
      <c r="K7" s="10">
        <v>5501752</v>
      </c>
      <c r="L7" s="10">
        <v>5547051</v>
      </c>
      <c r="M7" s="10">
        <v>5582528</v>
      </c>
      <c r="N7" s="10">
        <v>5663808</v>
      </c>
      <c r="O7" s="10">
        <v>5737663</v>
      </c>
      <c r="P7" s="10">
        <v>5811053</v>
      </c>
      <c r="Q7" s="10">
        <v>5878469</v>
      </c>
      <c r="R7" s="10">
        <v>5950105</v>
      </c>
      <c r="S7" s="10">
        <v>6031735</v>
      </c>
      <c r="T7" s="10">
        <v>6088510</v>
      </c>
      <c r="U7" s="10">
        <v>6109715</v>
      </c>
      <c r="V7" s="10">
        <v>6130259</v>
      </c>
      <c r="W7" s="10">
        <v>6133159</v>
      </c>
      <c r="X7" s="10">
        <v>6110225</v>
      </c>
      <c r="Y7" s="10">
        <v>6233455</v>
      </c>
      <c r="Z7" s="10">
        <v>6353900</v>
      </c>
      <c r="AA7" s="10">
        <v>6399981</v>
      </c>
      <c r="AB7" s="10">
        <v>6391072</v>
      </c>
      <c r="AC7" s="8">
        <f t="shared" si="0"/>
        <v>0.2716511540636467</v>
      </c>
      <c r="AD7" s="8">
        <f t="shared" si="1"/>
        <v>9.6589969822558075E-3</v>
      </c>
      <c r="AE7" s="8">
        <f t="shared" si="2"/>
        <v>7.174932363618991E-3</v>
      </c>
      <c r="AF7" s="8">
        <f t="shared" si="3"/>
        <v>8.2724420719952896E-3</v>
      </c>
      <c r="AG7" s="8">
        <f t="shared" si="4"/>
        <v>8.3584930040088157E-3</v>
      </c>
      <c r="AH7" s="8">
        <f t="shared" si="5"/>
        <v>-1.3920353826050421E-3</v>
      </c>
    </row>
    <row r="8" spans="1:34" ht="15" customHeight="1" x14ac:dyDescent="0.25">
      <c r="A8" s="5">
        <v>7</v>
      </c>
      <c r="B8" s="6" t="s">
        <v>215</v>
      </c>
      <c r="C8" s="7">
        <v>4821031</v>
      </c>
      <c r="D8" s="7">
        <v>4927274</v>
      </c>
      <c r="E8" s="7">
        <v>5014571</v>
      </c>
      <c r="F8" s="7">
        <v>5086376</v>
      </c>
      <c r="G8" s="7">
        <v>5158524</v>
      </c>
      <c r="H8" s="7">
        <v>5229267</v>
      </c>
      <c r="I8" s="7">
        <v>5265012</v>
      </c>
      <c r="J8" s="7">
        <v>5313033</v>
      </c>
      <c r="K8" s="7">
        <v>5377936</v>
      </c>
      <c r="L8" s="7">
        <v>5476241</v>
      </c>
      <c r="M8" s="7">
        <v>5680300</v>
      </c>
      <c r="N8" s="7">
        <v>5791610</v>
      </c>
      <c r="O8" s="7">
        <v>5895491</v>
      </c>
      <c r="P8" s="7">
        <v>5987010</v>
      </c>
      <c r="Q8" s="7">
        <v>6063125</v>
      </c>
      <c r="R8" s="7">
        <v>6132190</v>
      </c>
      <c r="S8" s="7">
        <v>6194690</v>
      </c>
      <c r="T8" s="7">
        <v>6263413</v>
      </c>
      <c r="U8" s="7">
        <v>6308220</v>
      </c>
      <c r="V8" s="7">
        <v>6355652</v>
      </c>
      <c r="W8" s="7">
        <v>6260638</v>
      </c>
      <c r="X8" s="7">
        <v>6259621</v>
      </c>
      <c r="Y8" s="7">
        <v>6280312</v>
      </c>
      <c r="Z8" s="7">
        <v>6328730</v>
      </c>
      <c r="AA8" s="7">
        <v>6415518</v>
      </c>
      <c r="AB8" s="7">
        <v>6465724</v>
      </c>
      <c r="AC8" s="8">
        <f t="shared" si="0"/>
        <v>0.34114964205789178</v>
      </c>
      <c r="AD8" s="8">
        <f t="shared" si="1"/>
        <v>1.1810284638375634E-2</v>
      </c>
      <c r="AE8" s="8">
        <f t="shared" si="2"/>
        <v>5.3103550213930983E-3</v>
      </c>
      <c r="AF8" s="8">
        <f t="shared" si="3"/>
        <v>6.467403261778637E-3</v>
      </c>
      <c r="AG8" s="8">
        <f t="shared" si="4"/>
        <v>9.7456265871751491E-3</v>
      </c>
      <c r="AH8" s="8">
        <f t="shared" si="5"/>
        <v>7.825712592498377E-3</v>
      </c>
    </row>
    <row r="9" spans="1:34" ht="15" customHeight="1" x14ac:dyDescent="0.25">
      <c r="A9" s="5">
        <v>8</v>
      </c>
      <c r="B9" s="9" t="s">
        <v>86</v>
      </c>
      <c r="C9" s="10">
        <v>4281905</v>
      </c>
      <c r="D9" s="10">
        <v>4432950</v>
      </c>
      <c r="E9" s="10">
        <v>4555490</v>
      </c>
      <c r="F9" s="10">
        <v>4673146</v>
      </c>
      <c r="G9" s="10">
        <v>4802300</v>
      </c>
      <c r="H9" s="10">
        <v>4947012</v>
      </c>
      <c r="I9" s="10">
        <v>5119641</v>
      </c>
      <c r="J9" s="10" t="s">
        <v>400</v>
      </c>
      <c r="K9" s="10">
        <v>5385586</v>
      </c>
      <c r="L9" s="10">
        <v>5475213</v>
      </c>
      <c r="M9" s="10">
        <v>5303070</v>
      </c>
      <c r="N9" s="10">
        <v>5368755</v>
      </c>
      <c r="O9" s="10">
        <v>5448580</v>
      </c>
      <c r="P9" s="10">
        <v>5516494</v>
      </c>
      <c r="Q9" s="10">
        <v>5600951</v>
      </c>
      <c r="R9" s="10">
        <v>5695668</v>
      </c>
      <c r="S9" s="10">
        <v>5800308</v>
      </c>
      <c r="T9" s="10">
        <v>5886546</v>
      </c>
      <c r="U9" s="10">
        <v>5962525</v>
      </c>
      <c r="V9" s="10">
        <v>6039714</v>
      </c>
      <c r="W9" s="10">
        <v>6120770</v>
      </c>
      <c r="X9" s="10">
        <v>6160335</v>
      </c>
      <c r="Y9" s="10">
        <v>6250876</v>
      </c>
      <c r="Z9" s="10">
        <v>6333350</v>
      </c>
      <c r="AA9" s="10">
        <v>6420229</v>
      </c>
      <c r="AB9" s="10">
        <v>6482182</v>
      </c>
      <c r="AC9" s="8">
        <f t="shared" si="0"/>
        <v>0.51385469785060622</v>
      </c>
      <c r="AD9" s="8">
        <f t="shared" si="1"/>
        <v>1.6724684579103588E-2</v>
      </c>
      <c r="AE9" s="8">
        <f t="shared" si="2"/>
        <v>1.3019150289526937E-2</v>
      </c>
      <c r="AF9" s="8">
        <f t="shared" si="3"/>
        <v>1.1539932450862045E-2</v>
      </c>
      <c r="AG9" s="8">
        <f t="shared" si="4"/>
        <v>1.2185501606996274E-2</v>
      </c>
      <c r="AH9" s="8">
        <f t="shared" si="5"/>
        <v>9.6496557988819398E-3</v>
      </c>
    </row>
    <row r="10" spans="1:34" ht="15" customHeight="1" x14ac:dyDescent="0.25">
      <c r="A10" s="5">
        <v>9</v>
      </c>
      <c r="B10" s="6" t="s">
        <v>206</v>
      </c>
      <c r="C10" s="7">
        <v>5693275</v>
      </c>
      <c r="D10" s="7">
        <v>5722541</v>
      </c>
      <c r="E10" s="7">
        <v>5755874</v>
      </c>
      <c r="F10" s="7">
        <v>5787788</v>
      </c>
      <c r="G10" s="7">
        <v>5822876</v>
      </c>
      <c r="H10" s="7">
        <v>5850621</v>
      </c>
      <c r="I10" s="7">
        <v>5880912</v>
      </c>
      <c r="J10" s="7">
        <v>5912678</v>
      </c>
      <c r="K10" s="7">
        <v>5940496</v>
      </c>
      <c r="L10" s="7">
        <v>5968252</v>
      </c>
      <c r="M10" s="7">
        <v>5974541</v>
      </c>
      <c r="N10" s="7">
        <v>6013720</v>
      </c>
      <c r="O10" s="7">
        <v>6047936</v>
      </c>
      <c r="P10" s="7">
        <v>6075328</v>
      </c>
      <c r="Q10" s="7">
        <v>6106779</v>
      </c>
      <c r="R10" s="7">
        <v>6130446</v>
      </c>
      <c r="S10" s="7">
        <v>6153898</v>
      </c>
      <c r="T10" s="7">
        <v>6179479</v>
      </c>
      <c r="U10" s="7">
        <v>6207316</v>
      </c>
      <c r="V10" s="7">
        <v>6228677</v>
      </c>
      <c r="W10" s="7">
        <v>6242164</v>
      </c>
      <c r="X10" s="7">
        <v>6255303</v>
      </c>
      <c r="Y10" s="7">
        <v>6254276</v>
      </c>
      <c r="Z10" s="7">
        <v>6277370</v>
      </c>
      <c r="AA10" s="7">
        <v>6313158</v>
      </c>
      <c r="AB10" s="7">
        <v>6329118</v>
      </c>
      <c r="AC10" s="8">
        <f t="shared" si="0"/>
        <v>0.11168317005589928</v>
      </c>
      <c r="AD10" s="8">
        <f t="shared" si="1"/>
        <v>4.2439897739652288E-3</v>
      </c>
      <c r="AE10" s="8">
        <f t="shared" si="2"/>
        <v>3.1944299235444618E-3</v>
      </c>
      <c r="AF10" s="8">
        <f t="shared" si="3"/>
        <v>2.7706256728172729E-3</v>
      </c>
      <c r="AG10" s="8">
        <f t="shared" si="4"/>
        <v>3.9730383867284669E-3</v>
      </c>
      <c r="AH10" s="8">
        <f t="shared" si="5"/>
        <v>2.5280533134130335E-3</v>
      </c>
    </row>
    <row r="11" spans="1:34" ht="15" customHeight="1" x14ac:dyDescent="0.25">
      <c r="A11" s="5">
        <v>10</v>
      </c>
      <c r="B11" s="9" t="s">
        <v>63</v>
      </c>
      <c r="C11" s="10">
        <v>3278661</v>
      </c>
      <c r="D11" s="10">
        <v>3388445</v>
      </c>
      <c r="E11" s="10">
        <v>3496957</v>
      </c>
      <c r="F11" s="10">
        <v>3600163</v>
      </c>
      <c r="G11" s="10">
        <v>3723359</v>
      </c>
      <c r="H11" s="10">
        <v>3884588</v>
      </c>
      <c r="I11" s="10">
        <v>4046571</v>
      </c>
      <c r="J11" s="10">
        <v>4175595</v>
      </c>
      <c r="K11" s="10">
        <v>4287323</v>
      </c>
      <c r="L11" s="10">
        <v>4364094</v>
      </c>
      <c r="M11" s="10">
        <v>4199536</v>
      </c>
      <c r="N11" s="10">
        <v>4229671</v>
      </c>
      <c r="O11" s="10">
        <v>4287608</v>
      </c>
      <c r="P11" s="10">
        <v>4342241</v>
      </c>
      <c r="Q11" s="10">
        <v>4409354</v>
      </c>
      <c r="R11" s="10">
        <v>4480231</v>
      </c>
      <c r="S11" s="10">
        <v>4556103</v>
      </c>
      <c r="T11" s="10">
        <v>4622428</v>
      </c>
      <c r="U11" s="10">
        <v>4694480</v>
      </c>
      <c r="V11" s="10">
        <v>4777488</v>
      </c>
      <c r="W11" s="10">
        <v>4875256</v>
      </c>
      <c r="X11" s="10">
        <v>4949187</v>
      </c>
      <c r="Y11" s="10">
        <v>5025111</v>
      </c>
      <c r="Z11" s="10">
        <v>5087631</v>
      </c>
      <c r="AA11" s="10">
        <v>5169873</v>
      </c>
      <c r="AB11" s="10">
        <v>5228938</v>
      </c>
      <c r="AC11" s="8">
        <f t="shared" si="0"/>
        <v>0.59483947867742348</v>
      </c>
      <c r="AD11" s="8">
        <f t="shared" si="1"/>
        <v>1.884631520214386E-2</v>
      </c>
      <c r="AE11" s="8">
        <f t="shared" si="2"/>
        <v>1.5573379655227759E-2</v>
      </c>
      <c r="AF11" s="8">
        <f t="shared" si="3"/>
        <v>1.4105675753771418E-2</v>
      </c>
      <c r="AG11" s="8">
        <f t="shared" si="4"/>
        <v>1.3341769260565739E-2</v>
      </c>
      <c r="AH11" s="8">
        <f t="shared" si="5"/>
        <v>1.1424845445913274E-2</v>
      </c>
    </row>
    <row r="12" spans="1:34" ht="15" customHeight="1" x14ac:dyDescent="0.25">
      <c r="A12" s="5">
        <v>11</v>
      </c>
      <c r="B12" s="6" t="s">
        <v>193</v>
      </c>
      <c r="C12" s="7">
        <v>4402611</v>
      </c>
      <c r="D12" s="7">
        <v>4443310</v>
      </c>
      <c r="E12" s="7">
        <v>4459011</v>
      </c>
      <c r="F12" s="7">
        <v>4458187</v>
      </c>
      <c r="G12" s="7">
        <v>4456479</v>
      </c>
      <c r="H12" s="7">
        <v>4458891</v>
      </c>
      <c r="I12" s="7">
        <v>4473477</v>
      </c>
      <c r="J12" s="7">
        <v>4503921</v>
      </c>
      <c r="K12" s="7">
        <v>4544705</v>
      </c>
      <c r="L12" s="7">
        <v>4588680</v>
      </c>
      <c r="M12" s="7">
        <v>4567967</v>
      </c>
      <c r="N12" s="7">
        <v>4617879</v>
      </c>
      <c r="O12" s="7">
        <v>4671266</v>
      </c>
      <c r="P12" s="7">
        <v>4724110</v>
      </c>
      <c r="Q12" s="7">
        <v>4774663</v>
      </c>
      <c r="R12" s="7">
        <v>4812849</v>
      </c>
      <c r="S12" s="7">
        <v>4850147</v>
      </c>
      <c r="T12" s="7">
        <v>4889423</v>
      </c>
      <c r="U12" s="7">
        <v>4912584</v>
      </c>
      <c r="V12" s="7">
        <v>4932659</v>
      </c>
      <c r="W12" s="7">
        <v>4921409</v>
      </c>
      <c r="X12" s="7">
        <v>4907671</v>
      </c>
      <c r="Y12" s="7">
        <v>4933469</v>
      </c>
      <c r="Z12" s="7">
        <v>4970657</v>
      </c>
      <c r="AA12" s="7">
        <v>5022230</v>
      </c>
      <c r="AB12" s="7">
        <v>5034221</v>
      </c>
      <c r="AC12" s="8">
        <f t="shared" si="0"/>
        <v>0.1434625952644919</v>
      </c>
      <c r="AD12" s="8">
        <f t="shared" si="1"/>
        <v>5.3768445491098049E-3</v>
      </c>
      <c r="AE12" s="8">
        <f t="shared" si="2"/>
        <v>4.5070845651902225E-3</v>
      </c>
      <c r="AF12" s="8">
        <f t="shared" si="3"/>
        <v>4.5430737301477286E-3</v>
      </c>
      <c r="AG12" s="8">
        <f t="shared" si="4"/>
        <v>6.7615586461144961E-3</v>
      </c>
      <c r="AH12" s="8">
        <f t="shared" si="5"/>
        <v>2.3875847979881446E-3</v>
      </c>
    </row>
    <row r="13" spans="1:34" ht="15" customHeight="1" x14ac:dyDescent="0.25">
      <c r="A13" s="5">
        <v>12</v>
      </c>
      <c r="B13" s="9" t="s">
        <v>133</v>
      </c>
      <c r="C13" s="10">
        <v>3277578</v>
      </c>
      <c r="D13" s="10">
        <v>3376256</v>
      </c>
      <c r="E13" s="10">
        <v>3483348</v>
      </c>
      <c r="F13" s="10">
        <v>3611625</v>
      </c>
      <c r="G13" s="10">
        <v>3745320</v>
      </c>
      <c r="H13" s="10">
        <v>3861335</v>
      </c>
      <c r="I13" s="10">
        <v>3968504</v>
      </c>
      <c r="J13" s="10">
        <v>4048913</v>
      </c>
      <c r="K13" s="10">
        <v>4092831</v>
      </c>
      <c r="L13" s="10">
        <v>4143113</v>
      </c>
      <c r="M13" s="10">
        <v>4240540</v>
      </c>
      <c r="N13" s="10">
        <v>4285291</v>
      </c>
      <c r="O13" s="10">
        <v>4317368</v>
      </c>
      <c r="P13" s="10">
        <v>4344386</v>
      </c>
      <c r="Q13" s="10">
        <v>4382462</v>
      </c>
      <c r="R13" s="10">
        <v>4420560</v>
      </c>
      <c r="S13" s="10">
        <v>4463228</v>
      </c>
      <c r="T13" s="10">
        <v>4509806</v>
      </c>
      <c r="U13" s="10">
        <v>4548430</v>
      </c>
      <c r="V13" s="10">
        <v>4575112</v>
      </c>
      <c r="W13" s="10">
        <v>4607646</v>
      </c>
      <c r="X13" s="10">
        <v>4644896</v>
      </c>
      <c r="Y13" s="10">
        <v>4675606</v>
      </c>
      <c r="Z13" s="10">
        <v>4707448</v>
      </c>
      <c r="AA13" s="10">
        <v>4747876</v>
      </c>
      <c r="AB13" s="10">
        <v>4769007</v>
      </c>
      <c r="AC13" s="8">
        <f t="shared" si="0"/>
        <v>0.45503997158877685</v>
      </c>
      <c r="AD13" s="8">
        <f t="shared" si="1"/>
        <v>1.5114419675966051E-2</v>
      </c>
      <c r="AE13" s="8">
        <f t="shared" si="2"/>
        <v>7.6160277453944936E-3</v>
      </c>
      <c r="AF13" s="8">
        <f t="shared" si="3"/>
        <v>6.9079525084563276E-3</v>
      </c>
      <c r="AG13" s="8">
        <f t="shared" si="4"/>
        <v>6.6148914281629612E-3</v>
      </c>
      <c r="AH13" s="8">
        <f t="shared" si="5"/>
        <v>4.4506217095812949E-3</v>
      </c>
    </row>
    <row r="14" spans="1:34" ht="15" customHeight="1" x14ac:dyDescent="0.25">
      <c r="A14" s="5">
        <v>13</v>
      </c>
      <c r="B14" s="6" t="s">
        <v>309</v>
      </c>
      <c r="C14" s="7">
        <v>4136658</v>
      </c>
      <c r="D14" s="7">
        <v>4179628</v>
      </c>
      <c r="E14" s="7">
        <v>4165678</v>
      </c>
      <c r="F14" s="7">
        <v>4153143</v>
      </c>
      <c r="G14" s="7">
        <v>4143522</v>
      </c>
      <c r="H14" s="7">
        <v>4149607</v>
      </c>
      <c r="I14" s="7">
        <v>4162783</v>
      </c>
      <c r="J14" s="7">
        <v>4202186</v>
      </c>
      <c r="K14" s="7">
        <v>4260236</v>
      </c>
      <c r="L14" s="7">
        <v>4317853</v>
      </c>
      <c r="M14" s="7">
        <v>4344900</v>
      </c>
      <c r="N14" s="7">
        <v>4401358</v>
      </c>
      <c r="O14" s="7">
        <v>4465085</v>
      </c>
      <c r="P14" s="7">
        <v>4533265</v>
      </c>
      <c r="Q14" s="7">
        <v>4602584</v>
      </c>
      <c r="R14" s="7">
        <v>4669540</v>
      </c>
      <c r="S14" s="7">
        <v>4713476</v>
      </c>
      <c r="T14" s="7">
        <v>4741080</v>
      </c>
      <c r="U14" s="7">
        <v>4759212</v>
      </c>
      <c r="V14" s="7">
        <v>4761684</v>
      </c>
      <c r="W14" s="7">
        <v>4745853</v>
      </c>
      <c r="X14" s="7">
        <v>4623626</v>
      </c>
      <c r="Y14" s="7">
        <v>4595850</v>
      </c>
      <c r="Z14" s="7">
        <v>4601326</v>
      </c>
      <c r="AA14" s="7">
        <v>4623434</v>
      </c>
      <c r="AB14" s="7">
        <v>4630041</v>
      </c>
      <c r="AC14" s="8">
        <f t="shared" si="0"/>
        <v>0.11927091869813748</v>
      </c>
      <c r="AD14" s="8">
        <f t="shared" si="1"/>
        <v>4.5172725688973348E-3</v>
      </c>
      <c r="AE14" s="8">
        <f t="shared" si="2"/>
        <v>-8.4912353121668893E-4</v>
      </c>
      <c r="AF14" s="8">
        <f t="shared" si="3"/>
        <v>-4.9289050314245131E-3</v>
      </c>
      <c r="AG14" s="8">
        <f t="shared" si="4"/>
        <v>2.4737216035890519E-3</v>
      </c>
      <c r="AH14" s="8">
        <f t="shared" si="5"/>
        <v>1.4290244004780861E-3</v>
      </c>
    </row>
    <row r="15" spans="1:34" ht="15" customHeight="1" x14ac:dyDescent="0.25">
      <c r="A15" s="5">
        <v>14</v>
      </c>
      <c r="B15" s="9" t="s">
        <v>252</v>
      </c>
      <c r="C15" s="10">
        <v>4457471</v>
      </c>
      <c r="D15" s="10">
        <v>4479232</v>
      </c>
      <c r="E15" s="10">
        <v>4486067</v>
      </c>
      <c r="F15" s="10">
        <v>4492756</v>
      </c>
      <c r="G15" s="10">
        <v>4498311</v>
      </c>
      <c r="H15" s="10">
        <v>4494398</v>
      </c>
      <c r="I15" s="10">
        <v>4484542</v>
      </c>
      <c r="J15" s="10">
        <v>4456582</v>
      </c>
      <c r="K15" s="10">
        <v>4423781</v>
      </c>
      <c r="L15" s="10">
        <v>4403437</v>
      </c>
      <c r="M15" s="10">
        <v>4293314</v>
      </c>
      <c r="N15" s="10">
        <v>4301802</v>
      </c>
      <c r="O15" s="10">
        <v>4319292</v>
      </c>
      <c r="P15" s="10">
        <v>4332304</v>
      </c>
      <c r="Q15" s="10">
        <v>4346166</v>
      </c>
      <c r="R15" s="10">
        <v>4352979</v>
      </c>
      <c r="S15" s="10">
        <v>4368028</v>
      </c>
      <c r="T15" s="10">
        <v>4381658</v>
      </c>
      <c r="U15" s="10">
        <v>4391185</v>
      </c>
      <c r="V15" s="10">
        <v>4394892</v>
      </c>
      <c r="W15" s="10">
        <v>4385353</v>
      </c>
      <c r="X15" s="10">
        <v>4370695</v>
      </c>
      <c r="Y15" s="10">
        <v>4354135</v>
      </c>
      <c r="Z15" s="10">
        <v>4356818</v>
      </c>
      <c r="AA15" s="10">
        <v>4377045</v>
      </c>
      <c r="AB15" s="10">
        <v>4390913</v>
      </c>
      <c r="AC15" s="8">
        <f t="shared" si="0"/>
        <v>-1.4931785310549412E-2</v>
      </c>
      <c r="AD15" s="8">
        <f t="shared" si="1"/>
        <v>-6.0159443810303692E-4</v>
      </c>
      <c r="AE15" s="8">
        <f t="shared" si="2"/>
        <v>8.680505209184286E-4</v>
      </c>
      <c r="AF15" s="8">
        <f t="shared" si="3"/>
        <v>2.53442878116239E-4</v>
      </c>
      <c r="AG15" s="8">
        <f t="shared" si="4"/>
        <v>2.8076707539652634E-3</v>
      </c>
      <c r="AH15" s="8">
        <f t="shared" si="5"/>
        <v>3.1683475952383401E-3</v>
      </c>
    </row>
    <row r="16" spans="1:34" ht="15" customHeight="1" x14ac:dyDescent="0.25">
      <c r="A16" s="5">
        <v>15</v>
      </c>
      <c r="B16" s="6" t="s">
        <v>126</v>
      </c>
      <c r="C16" s="7">
        <v>3052379</v>
      </c>
      <c r="D16" s="7">
        <v>3094380</v>
      </c>
      <c r="E16" s="7">
        <v>3121895</v>
      </c>
      <c r="F16" s="7">
        <v>3138938</v>
      </c>
      <c r="G16" s="7">
        <v>3163703</v>
      </c>
      <c r="H16" s="7">
        <v>3202388</v>
      </c>
      <c r="I16" s="7">
        <v>3259945</v>
      </c>
      <c r="J16" s="7">
        <v>3307360</v>
      </c>
      <c r="K16" s="7">
        <v>3356637</v>
      </c>
      <c r="L16" s="7">
        <v>3407848</v>
      </c>
      <c r="M16" s="7">
        <v>3449548</v>
      </c>
      <c r="N16" s="7">
        <v>3505338</v>
      </c>
      <c r="O16" s="7">
        <v>3561452</v>
      </c>
      <c r="P16" s="7">
        <v>3616100</v>
      </c>
      <c r="Q16" s="7">
        <v>3680038</v>
      </c>
      <c r="R16" s="7">
        <v>3745754</v>
      </c>
      <c r="S16" s="7">
        <v>3824567</v>
      </c>
      <c r="T16" s="7">
        <v>3894392</v>
      </c>
      <c r="U16" s="7">
        <v>3943900</v>
      </c>
      <c r="V16" s="7">
        <v>3984908</v>
      </c>
      <c r="W16" s="7">
        <v>4027814</v>
      </c>
      <c r="X16" s="7">
        <v>4017597</v>
      </c>
      <c r="Y16" s="7">
        <v>4034138</v>
      </c>
      <c r="Z16" s="7">
        <v>4062857</v>
      </c>
      <c r="AA16" s="7">
        <v>4118815</v>
      </c>
      <c r="AB16" s="7">
        <v>4161883</v>
      </c>
      <c r="AC16" s="8">
        <f t="shared" si="0"/>
        <v>0.3634882824184022</v>
      </c>
      <c r="AD16" s="8">
        <f t="shared" si="1"/>
        <v>1.247907506300594E-2</v>
      </c>
      <c r="AE16" s="8">
        <f t="shared" si="2"/>
        <v>1.0590151297964256E-2</v>
      </c>
      <c r="AF16" s="8">
        <f t="shared" si="3"/>
        <v>6.5702538519833986E-3</v>
      </c>
      <c r="AG16" s="8">
        <f t="shared" si="4"/>
        <v>1.0445836744594761E-2</v>
      </c>
      <c r="AH16" s="8">
        <f t="shared" si="5"/>
        <v>1.0456405543827534E-2</v>
      </c>
    </row>
    <row r="17" spans="1:34" ht="15" customHeight="1" x14ac:dyDescent="0.25">
      <c r="A17" s="5">
        <v>16</v>
      </c>
      <c r="B17" s="9" t="s">
        <v>176</v>
      </c>
      <c r="C17" s="10">
        <v>2981616</v>
      </c>
      <c r="D17" s="10">
        <v>3024111</v>
      </c>
      <c r="E17" s="10">
        <v>3053303</v>
      </c>
      <c r="F17" s="10">
        <v>3078253</v>
      </c>
      <c r="G17" s="10">
        <v>3106569</v>
      </c>
      <c r="H17" s="10">
        <v>3132772</v>
      </c>
      <c r="I17" s="10">
        <v>3167666</v>
      </c>
      <c r="J17" s="10">
        <v>3204196</v>
      </c>
      <c r="K17" s="10">
        <v>3237612</v>
      </c>
      <c r="L17" s="10">
        <v>3269814</v>
      </c>
      <c r="M17" s="10">
        <v>3340952</v>
      </c>
      <c r="N17" s="10">
        <v>3378195</v>
      </c>
      <c r="O17" s="10">
        <v>3414538</v>
      </c>
      <c r="P17" s="10">
        <v>3453198</v>
      </c>
      <c r="Q17" s="10">
        <v>3492373</v>
      </c>
      <c r="R17" s="10">
        <v>3523710</v>
      </c>
      <c r="S17" s="10">
        <v>3562548</v>
      </c>
      <c r="T17" s="10">
        <v>3603488</v>
      </c>
      <c r="U17" s="10">
        <v>3640864</v>
      </c>
      <c r="V17" s="10">
        <v>3672645</v>
      </c>
      <c r="W17" s="10">
        <v>3694131</v>
      </c>
      <c r="X17" s="10">
        <v>3692614</v>
      </c>
      <c r="Y17" s="10">
        <v>3700187</v>
      </c>
      <c r="Z17" s="10">
        <v>3721774</v>
      </c>
      <c r="AA17" s="10">
        <v>3760895</v>
      </c>
      <c r="AB17" s="10">
        <v>3790295</v>
      </c>
      <c r="AC17" s="8">
        <f t="shared" si="0"/>
        <v>0.27122171332592793</v>
      </c>
      <c r="AD17" s="8">
        <f t="shared" si="1"/>
        <v>9.6453561656746345E-3</v>
      </c>
      <c r="AE17" s="8">
        <f t="shared" si="2"/>
        <v>7.3196023467625437E-3</v>
      </c>
      <c r="AF17" s="8">
        <f t="shared" si="3"/>
        <v>5.1529326078048054E-3</v>
      </c>
      <c r="AG17" s="8">
        <f t="shared" si="4"/>
        <v>8.0524121934555382E-3</v>
      </c>
      <c r="AH17" s="8">
        <f t="shared" si="5"/>
        <v>7.8172881720973333E-3</v>
      </c>
    </row>
    <row r="18" spans="1:34" ht="15" customHeight="1" x14ac:dyDescent="0.25">
      <c r="A18" s="5">
        <v>17</v>
      </c>
      <c r="B18" s="6" t="s">
        <v>59</v>
      </c>
      <c r="C18" s="7">
        <v>2404273</v>
      </c>
      <c r="D18" s="7">
        <v>2442189</v>
      </c>
      <c r="E18" s="7">
        <v>2483575</v>
      </c>
      <c r="F18" s="7">
        <v>2522780</v>
      </c>
      <c r="G18" s="7">
        <v>2578104</v>
      </c>
      <c r="H18" s="7">
        <v>2638814</v>
      </c>
      <c r="I18" s="7">
        <v>2684639</v>
      </c>
      <c r="J18" s="7">
        <v>2711222</v>
      </c>
      <c r="K18" s="7">
        <v>2730007</v>
      </c>
      <c r="L18" s="7">
        <v>2747272</v>
      </c>
      <c r="M18" s="7">
        <v>2786946</v>
      </c>
      <c r="N18" s="7">
        <v>2806158</v>
      </c>
      <c r="O18" s="7">
        <v>2830807</v>
      </c>
      <c r="P18" s="7">
        <v>2862031</v>
      </c>
      <c r="Q18" s="7">
        <v>2903214</v>
      </c>
      <c r="R18" s="7">
        <v>2954113</v>
      </c>
      <c r="S18" s="7">
        <v>3014255</v>
      </c>
      <c r="T18" s="7">
        <v>3066956</v>
      </c>
      <c r="U18" s="7">
        <v>3109379</v>
      </c>
      <c r="V18" s="7">
        <v>3144857</v>
      </c>
      <c r="W18" s="7">
        <v>3187831</v>
      </c>
      <c r="X18" s="7">
        <v>3230962</v>
      </c>
      <c r="Y18" s="7">
        <v>3307164</v>
      </c>
      <c r="Z18" s="7">
        <v>3370351</v>
      </c>
      <c r="AA18" s="7">
        <v>3405357</v>
      </c>
      <c r="AB18" s="7">
        <v>3418895</v>
      </c>
      <c r="AC18" s="8">
        <f t="shared" si="0"/>
        <v>0.42200781691596584</v>
      </c>
      <c r="AD18" s="8">
        <f t="shared" si="1"/>
        <v>1.4182422809698059E-2</v>
      </c>
      <c r="AE18" s="8">
        <f t="shared" si="2"/>
        <v>1.4719171905556161E-2</v>
      </c>
      <c r="AF18" s="8">
        <f t="shared" si="3"/>
        <v>1.4093723357383459E-2</v>
      </c>
      <c r="AG18" s="8">
        <f t="shared" si="4"/>
        <v>1.1137018248728703E-2</v>
      </c>
      <c r="AH18" s="8">
        <f t="shared" si="5"/>
        <v>3.975500953350853E-3</v>
      </c>
    </row>
    <row r="19" spans="1:34" ht="15" customHeight="1" x14ac:dyDescent="0.25">
      <c r="A19" s="5">
        <v>18</v>
      </c>
      <c r="B19" s="9" t="s">
        <v>257</v>
      </c>
      <c r="C19" s="10">
        <v>2824987</v>
      </c>
      <c r="D19" s="10">
        <v>2867094</v>
      </c>
      <c r="E19" s="10">
        <v>2901235</v>
      </c>
      <c r="F19" s="10">
        <v>2926814</v>
      </c>
      <c r="G19" s="10">
        <v>2935672</v>
      </c>
      <c r="H19" s="10">
        <v>2941770</v>
      </c>
      <c r="I19" s="10">
        <v>2947222</v>
      </c>
      <c r="J19" s="10">
        <v>2975656</v>
      </c>
      <c r="K19" s="10">
        <v>3019274</v>
      </c>
      <c r="L19" s="10">
        <v>3053793</v>
      </c>
      <c r="M19" s="10">
        <v>3102369</v>
      </c>
      <c r="N19" s="10">
        <v>3132770</v>
      </c>
      <c r="O19" s="10">
        <v>3167098</v>
      </c>
      <c r="P19" s="10">
        <v>3199163</v>
      </c>
      <c r="Q19" s="10">
        <v>3234108</v>
      </c>
      <c r="R19" s="10">
        <v>3262051</v>
      </c>
      <c r="S19" s="10">
        <v>3283104</v>
      </c>
      <c r="T19" s="10">
        <v>3293086</v>
      </c>
      <c r="U19" s="10">
        <v>3302976</v>
      </c>
      <c r="V19" s="10">
        <v>3297378</v>
      </c>
      <c r="W19" s="10">
        <v>3301110</v>
      </c>
      <c r="X19" s="10">
        <v>3272601</v>
      </c>
      <c r="Y19" s="10">
        <v>3279089</v>
      </c>
      <c r="Z19" s="10">
        <v>3279736</v>
      </c>
      <c r="AA19" s="10">
        <v>3287542</v>
      </c>
      <c r="AB19" s="10">
        <v>3282248</v>
      </c>
      <c r="AC19" s="8">
        <f t="shared" si="0"/>
        <v>0.16186304574144944</v>
      </c>
      <c r="AD19" s="8">
        <f t="shared" si="1"/>
        <v>6.019033649242278E-3</v>
      </c>
      <c r="AE19" s="8">
        <f t="shared" si="2"/>
        <v>6.1743201644159917E-4</v>
      </c>
      <c r="AF19" s="8">
        <f t="shared" si="3"/>
        <v>-1.1453879533924738E-3</v>
      </c>
      <c r="AG19" s="8">
        <f t="shared" si="4"/>
        <v>3.2102270948430878E-4</v>
      </c>
      <c r="AH19" s="8">
        <f t="shared" si="5"/>
        <v>-1.6103216323928333E-3</v>
      </c>
    </row>
    <row r="20" spans="1:34" ht="15" customHeight="1" x14ac:dyDescent="0.25">
      <c r="A20" s="5">
        <v>19</v>
      </c>
      <c r="B20" s="6" t="s">
        <v>134</v>
      </c>
      <c r="C20" s="7">
        <v>2194022</v>
      </c>
      <c r="D20" s="7">
        <v>2246785</v>
      </c>
      <c r="E20" s="7">
        <v>2276250</v>
      </c>
      <c r="F20" s="7">
        <v>2297441</v>
      </c>
      <c r="G20" s="7">
        <v>2321712</v>
      </c>
      <c r="H20" s="7">
        <v>2353518</v>
      </c>
      <c r="I20" s="7">
        <v>2399620</v>
      </c>
      <c r="J20" s="7">
        <v>2449476</v>
      </c>
      <c r="K20" s="7">
        <v>2500384</v>
      </c>
      <c r="L20" s="7">
        <v>2552195</v>
      </c>
      <c r="M20" s="7">
        <v>2554032</v>
      </c>
      <c r="N20" s="7">
        <v>2600467</v>
      </c>
      <c r="O20" s="7">
        <v>2645858</v>
      </c>
      <c r="P20" s="7">
        <v>2694188</v>
      </c>
      <c r="Q20" s="7">
        <v>2745645</v>
      </c>
      <c r="R20" s="7">
        <v>2802640</v>
      </c>
      <c r="S20" s="7">
        <v>2844505</v>
      </c>
      <c r="T20" s="7">
        <v>2877443</v>
      </c>
      <c r="U20" s="7">
        <v>2915538</v>
      </c>
      <c r="V20" s="7">
        <v>2944122</v>
      </c>
      <c r="W20" s="7">
        <v>2970099</v>
      </c>
      <c r="X20" s="7">
        <v>2978802</v>
      </c>
      <c r="Y20" s="7">
        <v>2994295</v>
      </c>
      <c r="Z20" s="7">
        <v>3031278</v>
      </c>
      <c r="AA20" s="7">
        <v>3081092</v>
      </c>
      <c r="AB20" s="7">
        <v>3092037</v>
      </c>
      <c r="AC20" s="8">
        <f t="shared" si="0"/>
        <v>0.40930081831449272</v>
      </c>
      <c r="AD20" s="8">
        <f t="shared" si="1"/>
        <v>1.3818351222079306E-2</v>
      </c>
      <c r="AE20" s="8">
        <f t="shared" si="2"/>
        <v>9.8752684982912342E-3</v>
      </c>
      <c r="AF20" s="8">
        <f t="shared" si="3"/>
        <v>8.0794261061649664E-3</v>
      </c>
      <c r="AG20" s="8">
        <f t="shared" si="4"/>
        <v>1.0764621232651095E-2</v>
      </c>
      <c r="AH20" s="8">
        <f t="shared" si="5"/>
        <v>3.5523119725084482E-3</v>
      </c>
    </row>
    <row r="21" spans="1:34" ht="15" customHeight="1" x14ac:dyDescent="0.25">
      <c r="A21" s="5">
        <v>20</v>
      </c>
      <c r="B21" s="9" t="s">
        <v>39</v>
      </c>
      <c r="C21" s="10">
        <v>1656835</v>
      </c>
      <c r="D21" s="10">
        <v>1708955</v>
      </c>
      <c r="E21" s="10">
        <v>1756852</v>
      </c>
      <c r="F21" s="10">
        <v>1803474</v>
      </c>
      <c r="G21" s="10">
        <v>1866597</v>
      </c>
      <c r="H21" s="10">
        <v>1939766</v>
      </c>
      <c r="I21" s="10">
        <v>1999994</v>
      </c>
      <c r="J21" s="10">
        <v>2034878</v>
      </c>
      <c r="K21" s="10">
        <v>2060968</v>
      </c>
      <c r="L21" s="10">
        <v>2082421</v>
      </c>
      <c r="M21" s="10">
        <v>2140225</v>
      </c>
      <c r="N21" s="10">
        <v>2181303</v>
      </c>
      <c r="O21" s="10">
        <v>2235105</v>
      </c>
      <c r="P21" s="10">
        <v>2283844</v>
      </c>
      <c r="Q21" s="10">
        <v>2342297</v>
      </c>
      <c r="R21" s="10">
        <v>2410624</v>
      </c>
      <c r="S21" s="10">
        <v>2482497</v>
      </c>
      <c r="T21" s="10">
        <v>2548999</v>
      </c>
      <c r="U21" s="10">
        <v>2609376</v>
      </c>
      <c r="V21" s="10">
        <v>2645359</v>
      </c>
      <c r="W21" s="10">
        <v>2680430</v>
      </c>
      <c r="X21" s="10">
        <v>2699589</v>
      </c>
      <c r="Y21" s="10">
        <v>2786534</v>
      </c>
      <c r="Z21" s="10">
        <v>2863651</v>
      </c>
      <c r="AA21" s="10">
        <v>2919982</v>
      </c>
      <c r="AB21" s="10">
        <v>2957672</v>
      </c>
      <c r="AC21" s="8">
        <f t="shared" si="0"/>
        <v>0.78513370371823388</v>
      </c>
      <c r="AD21" s="8">
        <f t="shared" si="1"/>
        <v>2.3450470491745756E-2</v>
      </c>
      <c r="AE21" s="8">
        <f t="shared" si="2"/>
        <v>2.0662252454431318E-2</v>
      </c>
      <c r="AF21" s="8">
        <f t="shared" si="3"/>
        <v>1.9880076778842071E-2</v>
      </c>
      <c r="AG21" s="8">
        <f t="shared" si="4"/>
        <v>2.006666287698633E-2</v>
      </c>
      <c r="AH21" s="8">
        <f t="shared" si="5"/>
        <v>1.2907613814057757E-2</v>
      </c>
    </row>
    <row r="22" spans="1:34" ht="15" customHeight="1" x14ac:dyDescent="0.25">
      <c r="A22" s="5">
        <v>21</v>
      </c>
      <c r="B22" s="6" t="s">
        <v>48</v>
      </c>
      <c r="C22" s="7">
        <v>1340417</v>
      </c>
      <c r="D22" s="7">
        <v>1375381</v>
      </c>
      <c r="E22" s="7">
        <v>1406699</v>
      </c>
      <c r="F22" s="7">
        <v>1436890</v>
      </c>
      <c r="G22" s="7">
        <v>1471706</v>
      </c>
      <c r="H22" s="7">
        <v>1519448</v>
      </c>
      <c r="I22" s="7">
        <v>1583869</v>
      </c>
      <c r="J22" s="7">
        <v>1650974</v>
      </c>
      <c r="K22" s="7">
        <v>1706469</v>
      </c>
      <c r="L22" s="7">
        <v>1745524</v>
      </c>
      <c r="M22" s="7">
        <v>2249833</v>
      </c>
      <c r="N22" s="7">
        <v>2279834</v>
      </c>
      <c r="O22" s="7">
        <v>2316089</v>
      </c>
      <c r="P22" s="7">
        <v>2354951</v>
      </c>
      <c r="Q22" s="7">
        <v>2395675</v>
      </c>
      <c r="R22" s="7">
        <v>2442023</v>
      </c>
      <c r="S22" s="7">
        <v>2492928</v>
      </c>
      <c r="T22" s="7">
        <v>2542365</v>
      </c>
      <c r="U22" s="7">
        <v>2584443</v>
      </c>
      <c r="V22" s="7">
        <v>2626934</v>
      </c>
      <c r="W22" s="7">
        <v>2668342</v>
      </c>
      <c r="X22" s="7">
        <v>2706093</v>
      </c>
      <c r="Y22" s="7">
        <v>2758749</v>
      </c>
      <c r="Z22" s="7">
        <v>2818271</v>
      </c>
      <c r="AA22" s="7">
        <v>2884708</v>
      </c>
      <c r="AB22" s="7">
        <v>2938830</v>
      </c>
      <c r="AC22" s="8">
        <f t="shared" si="0"/>
        <v>1.1924744314642384</v>
      </c>
      <c r="AD22" s="8">
        <f t="shared" si="1"/>
        <v>3.1899451231185649E-2</v>
      </c>
      <c r="AE22" s="8">
        <f t="shared" si="2"/>
        <v>1.8691005190472954E-2</v>
      </c>
      <c r="AF22" s="8">
        <f t="shared" si="3"/>
        <v>1.9498507871692494E-2</v>
      </c>
      <c r="AG22" s="8">
        <f t="shared" si="4"/>
        <v>2.1301787293130259E-2</v>
      </c>
      <c r="AH22" s="8">
        <f t="shared" si="5"/>
        <v>1.8761690957975644E-2</v>
      </c>
    </row>
    <row r="23" spans="1:34" ht="15" customHeight="1" x14ac:dyDescent="0.25">
      <c r="A23" s="5">
        <v>22</v>
      </c>
      <c r="B23" s="9" t="s">
        <v>236</v>
      </c>
      <c r="C23" s="10">
        <v>2557501</v>
      </c>
      <c r="D23" s="10">
        <v>2577904</v>
      </c>
      <c r="E23" s="10">
        <v>2600580</v>
      </c>
      <c r="F23" s="10">
        <v>2621815</v>
      </c>
      <c r="G23" s="10">
        <v>2638066</v>
      </c>
      <c r="H23" s="10">
        <v>2649586</v>
      </c>
      <c r="I23" s="10">
        <v>2662048</v>
      </c>
      <c r="J23" s="10">
        <v>2669702</v>
      </c>
      <c r="K23" s="10">
        <v>2677712</v>
      </c>
      <c r="L23" s="10">
        <v>2690886</v>
      </c>
      <c r="M23" s="10">
        <v>2716832</v>
      </c>
      <c r="N23" s="10">
        <v>2739256</v>
      </c>
      <c r="O23" s="10">
        <v>2764521</v>
      </c>
      <c r="P23" s="10">
        <v>2782535</v>
      </c>
      <c r="Q23" s="10">
        <v>2798733</v>
      </c>
      <c r="R23" s="10">
        <v>2812930</v>
      </c>
      <c r="S23" s="10">
        <v>2821292</v>
      </c>
      <c r="T23" s="10">
        <v>2830041</v>
      </c>
      <c r="U23" s="10">
        <v>2837249</v>
      </c>
      <c r="V23" s="10">
        <v>2842406</v>
      </c>
      <c r="W23" s="10">
        <v>2847138</v>
      </c>
      <c r="X23" s="10">
        <v>2845979</v>
      </c>
      <c r="Y23" s="10">
        <v>2843177</v>
      </c>
      <c r="Z23" s="10">
        <v>2843966</v>
      </c>
      <c r="AA23" s="10">
        <v>2853522</v>
      </c>
      <c r="AB23" s="10">
        <v>2857781</v>
      </c>
      <c r="AC23" s="8">
        <f t="shared" si="0"/>
        <v>0.11741148879316177</v>
      </c>
      <c r="AD23" s="8">
        <f t="shared" si="1"/>
        <v>4.4504676342147498E-3</v>
      </c>
      <c r="AE23" s="8">
        <f t="shared" si="2"/>
        <v>1.5831323155937049E-3</v>
      </c>
      <c r="AF23" s="8">
        <f t="shared" si="3"/>
        <v>7.4651257446567421E-4</v>
      </c>
      <c r="AG23" s="8">
        <f t="shared" si="4"/>
        <v>1.7092459821435035E-3</v>
      </c>
      <c r="AH23" s="8">
        <f t="shared" si="5"/>
        <v>1.4925414978402129E-3</v>
      </c>
    </row>
    <row r="24" spans="1:34" ht="15" customHeight="1" x14ac:dyDescent="0.25">
      <c r="A24" s="5">
        <v>23</v>
      </c>
      <c r="B24" s="6" t="s">
        <v>264</v>
      </c>
      <c r="C24" s="7">
        <v>2701634</v>
      </c>
      <c r="D24" s="7">
        <v>2719279</v>
      </c>
      <c r="E24" s="7">
        <v>2733818</v>
      </c>
      <c r="F24" s="7">
        <v>2743862</v>
      </c>
      <c r="G24" s="7">
        <v>2759153</v>
      </c>
      <c r="H24" s="7">
        <v>2773155</v>
      </c>
      <c r="I24" s="7">
        <v>2791682</v>
      </c>
      <c r="J24" s="7">
        <v>2806368</v>
      </c>
      <c r="K24" s="7">
        <v>2818688</v>
      </c>
      <c r="L24" s="7">
        <v>2828990</v>
      </c>
      <c r="M24" s="7">
        <v>2790435</v>
      </c>
      <c r="N24" s="7">
        <v>2797195</v>
      </c>
      <c r="O24" s="7">
        <v>2800312</v>
      </c>
      <c r="P24" s="7">
        <v>2804650</v>
      </c>
      <c r="Q24" s="7">
        <v>2810147</v>
      </c>
      <c r="R24" s="7">
        <v>2815810</v>
      </c>
      <c r="S24" s="7">
        <v>2815582</v>
      </c>
      <c r="T24" s="7">
        <v>2817269</v>
      </c>
      <c r="U24" s="7">
        <v>2816807</v>
      </c>
      <c r="V24" s="7">
        <v>2817956</v>
      </c>
      <c r="W24" s="7">
        <v>2819811</v>
      </c>
      <c r="X24" s="7">
        <v>2814042</v>
      </c>
      <c r="Y24" s="7">
        <v>2803083</v>
      </c>
      <c r="Z24" s="7">
        <v>2804698</v>
      </c>
      <c r="AA24" s="7">
        <v>2811394</v>
      </c>
      <c r="AB24" s="7">
        <v>2814421</v>
      </c>
      <c r="AC24" s="8">
        <f t="shared" si="0"/>
        <v>4.1747697874693609E-2</v>
      </c>
      <c r="AD24" s="8">
        <f t="shared" si="1"/>
        <v>1.6373302219556685E-3</v>
      </c>
      <c r="AE24" s="8">
        <f t="shared" si="2"/>
        <v>-4.9339565696970844E-5</v>
      </c>
      <c r="AF24" s="8">
        <f t="shared" si="3"/>
        <v>-3.8258776026212082E-4</v>
      </c>
      <c r="AG24" s="8">
        <f t="shared" si="4"/>
        <v>1.3464635772268974E-3</v>
      </c>
      <c r="AH24" s="8">
        <f t="shared" si="5"/>
        <v>1.0766900690547109E-3</v>
      </c>
    </row>
    <row r="25" spans="1:34" ht="15" customHeight="1" x14ac:dyDescent="0.25">
      <c r="A25" s="5">
        <v>24</v>
      </c>
      <c r="B25" s="9" t="s">
        <v>54</v>
      </c>
      <c r="C25" s="10">
        <v>1719262</v>
      </c>
      <c r="D25" s="10">
        <v>1743796</v>
      </c>
      <c r="E25" s="10">
        <v>1777397</v>
      </c>
      <c r="F25" s="10">
        <v>1808267</v>
      </c>
      <c r="G25" s="10">
        <v>1843927</v>
      </c>
      <c r="H25" s="10">
        <v>1878120</v>
      </c>
      <c r="I25" s="10">
        <v>1932720</v>
      </c>
      <c r="J25" s="10">
        <v>1984766</v>
      </c>
      <c r="K25" s="10">
        <v>2030691</v>
      </c>
      <c r="L25" s="10">
        <v>2072128</v>
      </c>
      <c r="M25" s="10">
        <v>2152417</v>
      </c>
      <c r="N25" s="10">
        <v>2190922</v>
      </c>
      <c r="O25" s="10">
        <v>2231619</v>
      </c>
      <c r="P25" s="10">
        <v>2272235</v>
      </c>
      <c r="Q25" s="10">
        <v>2318680</v>
      </c>
      <c r="R25" s="10">
        <v>2366630</v>
      </c>
      <c r="S25" s="10">
        <v>2410897</v>
      </c>
      <c r="T25" s="10">
        <v>2454024</v>
      </c>
      <c r="U25" s="10">
        <v>2492524</v>
      </c>
      <c r="V25" s="10">
        <v>2527722</v>
      </c>
      <c r="W25" s="10">
        <v>2568772</v>
      </c>
      <c r="X25" s="10">
        <v>2605822</v>
      </c>
      <c r="Y25" s="10">
        <v>2661946</v>
      </c>
      <c r="Z25" s="10">
        <v>2719892</v>
      </c>
      <c r="AA25" s="10">
        <v>2774738</v>
      </c>
      <c r="AB25" s="10">
        <v>2813140</v>
      </c>
      <c r="AC25" s="8">
        <f t="shared" si="0"/>
        <v>0.63624857642407029</v>
      </c>
      <c r="AD25" s="8">
        <f t="shared" si="1"/>
        <v>1.9891497592571694E-2</v>
      </c>
      <c r="AE25" s="8">
        <f t="shared" si="2"/>
        <v>1.7433652163644897E-2</v>
      </c>
      <c r="AF25" s="8">
        <f t="shared" si="3"/>
        <v>1.8340831088451637E-2</v>
      </c>
      <c r="AG25" s="8">
        <f t="shared" si="4"/>
        <v>1.8585215646629516E-2</v>
      </c>
      <c r="AH25" s="8">
        <f t="shared" si="5"/>
        <v>1.3839865241330893E-2</v>
      </c>
    </row>
    <row r="26" spans="1:34" ht="15" customHeight="1" x14ac:dyDescent="0.25">
      <c r="A26" s="5">
        <v>25</v>
      </c>
      <c r="B26" s="6" t="s">
        <v>25</v>
      </c>
      <c r="C26" s="7">
        <v>1265715</v>
      </c>
      <c r="D26" s="7">
        <v>1324426</v>
      </c>
      <c r="E26" s="7">
        <v>1353176</v>
      </c>
      <c r="F26" s="7">
        <v>1382693</v>
      </c>
      <c r="G26" s="7">
        <v>1418999</v>
      </c>
      <c r="H26" s="7">
        <v>1464309</v>
      </c>
      <c r="I26" s="7">
        <v>1528958</v>
      </c>
      <c r="J26" s="7">
        <v>1594525</v>
      </c>
      <c r="K26" s="7">
        <v>1654100</v>
      </c>
      <c r="L26" s="7">
        <v>1705075</v>
      </c>
      <c r="M26" s="7">
        <v>1727601</v>
      </c>
      <c r="N26" s="7">
        <v>1781118</v>
      </c>
      <c r="O26" s="7">
        <v>1835653</v>
      </c>
      <c r="P26" s="7">
        <v>1884893</v>
      </c>
      <c r="Q26" s="7">
        <v>1944513</v>
      </c>
      <c r="R26" s="7">
        <v>2004660</v>
      </c>
      <c r="S26" s="7">
        <v>2065007</v>
      </c>
      <c r="T26" s="7">
        <v>2118549</v>
      </c>
      <c r="U26" s="7">
        <v>2169708</v>
      </c>
      <c r="V26" s="7">
        <v>2231362</v>
      </c>
      <c r="W26" s="7">
        <v>2300172</v>
      </c>
      <c r="X26" s="7">
        <v>2359313</v>
      </c>
      <c r="Y26" s="7">
        <v>2434592</v>
      </c>
      <c r="Z26" s="7">
        <v>2498809</v>
      </c>
      <c r="AA26" s="7">
        <v>2567149</v>
      </c>
      <c r="AB26" s="7">
        <v>2620945</v>
      </c>
      <c r="AC26" s="8">
        <f t="shared" si="0"/>
        <v>1.0707228720525552</v>
      </c>
      <c r="AD26" s="8">
        <f t="shared" si="1"/>
        <v>2.9543922401766398E-2</v>
      </c>
      <c r="AE26" s="8">
        <f t="shared" si="2"/>
        <v>2.7168560961417842E-2</v>
      </c>
      <c r="AF26" s="8">
        <f t="shared" si="3"/>
        <v>2.6454065077253563E-2</v>
      </c>
      <c r="AG26" s="8">
        <f t="shared" si="4"/>
        <v>2.4889960528691191E-2</v>
      </c>
      <c r="AH26" s="8">
        <f t="shared" si="5"/>
        <v>2.0955542510387982E-2</v>
      </c>
    </row>
    <row r="27" spans="1:34" ht="15" customHeight="1" x14ac:dyDescent="0.25">
      <c r="A27" s="5">
        <v>26</v>
      </c>
      <c r="B27" s="9" t="s">
        <v>209</v>
      </c>
      <c r="C27" s="10">
        <v>1936108</v>
      </c>
      <c r="D27" s="10">
        <v>1975589</v>
      </c>
      <c r="E27" s="10">
        <v>2010666</v>
      </c>
      <c r="F27" s="10">
        <v>2034000</v>
      </c>
      <c r="G27" s="10">
        <v>2052776</v>
      </c>
      <c r="H27" s="10">
        <v>2084053</v>
      </c>
      <c r="I27" s="10">
        <v>2123960</v>
      </c>
      <c r="J27" s="10">
        <v>2163577</v>
      </c>
      <c r="K27" s="10">
        <v>2203745</v>
      </c>
      <c r="L27" s="10">
        <v>2241841</v>
      </c>
      <c r="M27" s="10">
        <v>2232415</v>
      </c>
      <c r="N27" s="10">
        <v>2263991</v>
      </c>
      <c r="O27" s="10">
        <v>2290514</v>
      </c>
      <c r="P27" s="10">
        <v>2313984</v>
      </c>
      <c r="Q27" s="10">
        <v>2347823</v>
      </c>
      <c r="R27" s="10">
        <v>2386403</v>
      </c>
      <c r="S27" s="10">
        <v>2432261</v>
      </c>
      <c r="T27" s="10">
        <v>2461472</v>
      </c>
      <c r="U27" s="10">
        <v>2480046</v>
      </c>
      <c r="V27" s="10">
        <v>2497856</v>
      </c>
      <c r="W27" s="10">
        <v>2517518</v>
      </c>
      <c r="X27" s="10">
        <v>2517451</v>
      </c>
      <c r="Y27" s="10">
        <v>2509813</v>
      </c>
      <c r="Z27" s="10">
        <v>2519045</v>
      </c>
      <c r="AA27" s="10">
        <v>2531245</v>
      </c>
      <c r="AB27" s="10">
        <v>2542282</v>
      </c>
      <c r="AC27" s="8">
        <f t="shared" si="0"/>
        <v>0.31308893925338876</v>
      </c>
      <c r="AD27" s="8">
        <f t="shared" si="1"/>
        <v>1.0954863072766052E-2</v>
      </c>
      <c r="AE27" s="8">
        <f t="shared" si="2"/>
        <v>6.347550003143354E-3</v>
      </c>
      <c r="AF27" s="8">
        <f t="shared" si="3"/>
        <v>1.9596390577554246E-3</v>
      </c>
      <c r="AG27" s="8">
        <f t="shared" si="4"/>
        <v>4.293810269517806E-3</v>
      </c>
      <c r="AH27" s="8">
        <f t="shared" si="5"/>
        <v>4.3603049092442656E-3</v>
      </c>
    </row>
    <row r="28" spans="1:34" ht="15" customHeight="1" x14ac:dyDescent="0.25">
      <c r="A28" s="5">
        <v>27</v>
      </c>
      <c r="B28" s="6" t="s">
        <v>150</v>
      </c>
      <c r="C28" s="7">
        <v>1808442</v>
      </c>
      <c r="D28" s="7">
        <v>1865891</v>
      </c>
      <c r="E28" s="7">
        <v>1921903</v>
      </c>
      <c r="F28" s="7">
        <v>1967052</v>
      </c>
      <c r="G28" s="7">
        <v>2004144</v>
      </c>
      <c r="H28" s="7">
        <v>2028664</v>
      </c>
      <c r="I28" s="7">
        <v>2050618</v>
      </c>
      <c r="J28" s="7">
        <v>2075119</v>
      </c>
      <c r="K28" s="7">
        <v>2101138</v>
      </c>
      <c r="L28" s="7">
        <v>2127355</v>
      </c>
      <c r="M28" s="7">
        <v>2154196</v>
      </c>
      <c r="N28" s="7">
        <v>2175864</v>
      </c>
      <c r="O28" s="7">
        <v>2195550</v>
      </c>
      <c r="P28" s="7">
        <v>2218136</v>
      </c>
      <c r="Q28" s="7">
        <v>2245584</v>
      </c>
      <c r="R28" s="7">
        <v>2275383</v>
      </c>
      <c r="S28" s="7">
        <v>2306739</v>
      </c>
      <c r="T28" s="7">
        <v>2337641</v>
      </c>
      <c r="U28" s="7">
        <v>2362688</v>
      </c>
      <c r="V28" s="7">
        <v>2385399</v>
      </c>
      <c r="W28" s="7">
        <v>2401737</v>
      </c>
      <c r="X28" s="7">
        <v>2409135</v>
      </c>
      <c r="Y28" s="7">
        <v>2422944</v>
      </c>
      <c r="Z28" s="7">
        <v>2435884</v>
      </c>
      <c r="AA28" s="7">
        <v>2459807</v>
      </c>
      <c r="AB28" s="7">
        <v>2477274</v>
      </c>
      <c r="AC28" s="8">
        <f t="shared" si="0"/>
        <v>0.36983878941099574</v>
      </c>
      <c r="AD28" s="8">
        <f t="shared" si="1"/>
        <v>1.2667281287330301E-2</v>
      </c>
      <c r="AE28" s="8">
        <f t="shared" si="2"/>
        <v>8.5372736455699982E-3</v>
      </c>
      <c r="AF28" s="8">
        <f t="shared" si="3"/>
        <v>6.2125254816816078E-3</v>
      </c>
      <c r="AG28" s="8">
        <f t="shared" si="4"/>
        <v>7.4191976545086025E-3</v>
      </c>
      <c r="AH28" s="8">
        <f t="shared" si="5"/>
        <v>7.1009636121858342E-3</v>
      </c>
    </row>
    <row r="29" spans="1:34" ht="15" customHeight="1" x14ac:dyDescent="0.25">
      <c r="A29" s="5">
        <v>28</v>
      </c>
      <c r="B29" s="9" t="s">
        <v>171</v>
      </c>
      <c r="C29" s="10">
        <v>2429023</v>
      </c>
      <c r="D29" s="10">
        <v>2418223</v>
      </c>
      <c r="E29" s="10">
        <v>2408973</v>
      </c>
      <c r="F29" s="10">
        <v>2400193</v>
      </c>
      <c r="G29" s="10">
        <v>2387819</v>
      </c>
      <c r="H29" s="10">
        <v>2372328</v>
      </c>
      <c r="I29" s="10">
        <v>2361482</v>
      </c>
      <c r="J29" s="10">
        <v>2357141</v>
      </c>
      <c r="K29" s="10">
        <v>2355391</v>
      </c>
      <c r="L29" s="10">
        <v>2354957</v>
      </c>
      <c r="M29" s="10">
        <v>2358572</v>
      </c>
      <c r="N29" s="10">
        <v>2368015</v>
      </c>
      <c r="O29" s="10">
        <v>2374030</v>
      </c>
      <c r="P29" s="10">
        <v>2379353</v>
      </c>
      <c r="Q29" s="10">
        <v>2381704</v>
      </c>
      <c r="R29" s="10">
        <v>2379296</v>
      </c>
      <c r="S29" s="10">
        <v>2377735</v>
      </c>
      <c r="T29" s="10">
        <v>2372214</v>
      </c>
      <c r="U29" s="10">
        <v>2371853</v>
      </c>
      <c r="V29" s="10">
        <v>2371804</v>
      </c>
      <c r="W29" s="10">
        <v>2455193</v>
      </c>
      <c r="X29" s="10">
        <v>2450852</v>
      </c>
      <c r="Y29" s="10">
        <v>2433371</v>
      </c>
      <c r="Z29" s="10">
        <v>2428225</v>
      </c>
      <c r="AA29" s="10">
        <v>2425152</v>
      </c>
      <c r="AB29" s="10">
        <v>2421992</v>
      </c>
      <c r="AC29" s="8">
        <f t="shared" si="0"/>
        <v>-2.8945794255550482E-3</v>
      </c>
      <c r="AD29" s="8">
        <f t="shared" si="1"/>
        <v>-1.1594435082762367E-4</v>
      </c>
      <c r="AE29" s="8">
        <f t="shared" si="2"/>
        <v>1.7801522394065294E-3</v>
      </c>
      <c r="AF29" s="8">
        <f t="shared" si="3"/>
        <v>-2.7193022128452204E-3</v>
      </c>
      <c r="AG29" s="8">
        <f t="shared" si="4"/>
        <v>-1.5611790063466691E-3</v>
      </c>
      <c r="AH29" s="8">
        <f t="shared" si="5"/>
        <v>-1.3030111102314411E-3</v>
      </c>
    </row>
    <row r="30" spans="1:34" ht="15" customHeight="1" x14ac:dyDescent="0.25">
      <c r="A30" s="5">
        <v>29</v>
      </c>
      <c r="B30" s="6" t="s">
        <v>73</v>
      </c>
      <c r="C30" s="7">
        <v>1393370</v>
      </c>
      <c r="D30" s="7">
        <v>1456549</v>
      </c>
      <c r="E30" s="7">
        <v>1515571</v>
      </c>
      <c r="F30" s="7">
        <v>1572924</v>
      </c>
      <c r="G30" s="7">
        <v>1646875</v>
      </c>
      <c r="H30" s="7">
        <v>1708846</v>
      </c>
      <c r="I30" s="7">
        <v>1778129</v>
      </c>
      <c r="J30" s="7">
        <v>1838635</v>
      </c>
      <c r="K30" s="7">
        <v>1879093</v>
      </c>
      <c r="L30" s="7">
        <v>1902834</v>
      </c>
      <c r="M30" s="7">
        <v>1951593</v>
      </c>
      <c r="N30" s="7">
        <v>1956909</v>
      </c>
      <c r="O30" s="7">
        <v>1980175</v>
      </c>
      <c r="P30" s="7">
        <v>2004126</v>
      </c>
      <c r="Q30" s="7">
        <v>2036053</v>
      </c>
      <c r="R30" s="7">
        <v>2075751</v>
      </c>
      <c r="S30" s="7">
        <v>2113943</v>
      </c>
      <c r="T30" s="7">
        <v>2152772</v>
      </c>
      <c r="U30" s="7">
        <v>2194265</v>
      </c>
      <c r="V30" s="7">
        <v>2236975</v>
      </c>
      <c r="W30" s="7">
        <v>2275833</v>
      </c>
      <c r="X30" s="7">
        <v>2296793</v>
      </c>
      <c r="Y30" s="7">
        <v>2323145</v>
      </c>
      <c r="Z30" s="7">
        <v>2351008</v>
      </c>
      <c r="AA30" s="7">
        <v>2385746</v>
      </c>
      <c r="AB30" s="7">
        <v>2407226</v>
      </c>
      <c r="AC30" s="8">
        <f t="shared" si="0"/>
        <v>0.72762869876630043</v>
      </c>
      <c r="AD30" s="8">
        <f t="shared" si="1"/>
        <v>2.2110892171832042E-2</v>
      </c>
      <c r="AE30" s="8">
        <f t="shared" si="2"/>
        <v>1.4925492229843407E-2</v>
      </c>
      <c r="AF30" s="8">
        <f t="shared" si="3"/>
        <v>1.1289027119762318E-2</v>
      </c>
      <c r="AG30" s="8">
        <f t="shared" si="4"/>
        <v>1.1921560722113922E-2</v>
      </c>
      <c r="AH30" s="8">
        <f t="shared" si="5"/>
        <v>9.0034731274829752E-3</v>
      </c>
    </row>
    <row r="31" spans="1:34" ht="15" customHeight="1" x14ac:dyDescent="0.25">
      <c r="A31" s="5">
        <v>30</v>
      </c>
      <c r="B31" s="9" t="s">
        <v>172</v>
      </c>
      <c r="C31" s="10">
        <v>2014665</v>
      </c>
      <c r="D31" s="10">
        <v>2035680</v>
      </c>
      <c r="E31" s="10">
        <v>2050030</v>
      </c>
      <c r="F31" s="10">
        <v>2066256</v>
      </c>
      <c r="G31" s="10">
        <v>2083905</v>
      </c>
      <c r="H31" s="10">
        <v>2102422</v>
      </c>
      <c r="I31" s="10">
        <v>2122711</v>
      </c>
      <c r="J31" s="10">
        <v>2148315</v>
      </c>
      <c r="K31" s="10">
        <v>2158643</v>
      </c>
      <c r="L31" s="10">
        <v>2171896</v>
      </c>
      <c r="M31" s="10">
        <v>2141578</v>
      </c>
      <c r="N31" s="10">
        <v>2149966</v>
      </c>
      <c r="O31" s="10">
        <v>2159028</v>
      </c>
      <c r="P31" s="10">
        <v>2171207</v>
      </c>
      <c r="Q31" s="10">
        <v>2184047</v>
      </c>
      <c r="R31" s="10">
        <v>2196029</v>
      </c>
      <c r="S31" s="10">
        <v>2209105</v>
      </c>
      <c r="T31" s="10">
        <v>2223008</v>
      </c>
      <c r="U31" s="10">
        <v>2234732</v>
      </c>
      <c r="V31" s="10">
        <v>2248095</v>
      </c>
      <c r="W31" s="10">
        <v>2251978</v>
      </c>
      <c r="X31" s="10">
        <v>2251965</v>
      </c>
      <c r="Y31" s="10">
        <v>2261603</v>
      </c>
      <c r="Z31" s="10">
        <v>2281096</v>
      </c>
      <c r="AA31" s="10">
        <v>2299751</v>
      </c>
      <c r="AB31" s="10">
        <v>2312858</v>
      </c>
      <c r="AC31" s="8">
        <f t="shared" si="0"/>
        <v>0.14801120781866961</v>
      </c>
      <c r="AD31" s="8">
        <f t="shared" si="1"/>
        <v>5.5365125797697257E-3</v>
      </c>
      <c r="AE31" s="8">
        <f t="shared" si="2"/>
        <v>5.1967826586369892E-3</v>
      </c>
      <c r="AF31" s="8">
        <f t="shared" si="3"/>
        <v>5.3492661249512352E-3</v>
      </c>
      <c r="AG31" s="8">
        <f t="shared" si="4"/>
        <v>7.4980155044579444E-3</v>
      </c>
      <c r="AH31" s="8">
        <f t="shared" si="5"/>
        <v>5.6993126647189194E-3</v>
      </c>
    </row>
    <row r="32" spans="1:34" ht="15" customHeight="1" x14ac:dyDescent="0.25">
      <c r="A32" s="5">
        <v>31</v>
      </c>
      <c r="B32" s="6" t="s">
        <v>148</v>
      </c>
      <c r="C32" s="7">
        <v>1842924</v>
      </c>
      <c r="D32" s="7">
        <v>1865245</v>
      </c>
      <c r="E32" s="7">
        <v>1890419</v>
      </c>
      <c r="F32" s="7">
        <v>1912368</v>
      </c>
      <c r="G32" s="7">
        <v>1935840</v>
      </c>
      <c r="H32" s="7">
        <v>1958504</v>
      </c>
      <c r="I32" s="7">
        <v>1984954</v>
      </c>
      <c r="J32" s="7">
        <v>2011857</v>
      </c>
      <c r="K32" s="7">
        <v>2046083</v>
      </c>
      <c r="L32" s="7">
        <v>2067585</v>
      </c>
      <c r="M32" s="7">
        <v>2013938</v>
      </c>
      <c r="N32" s="7">
        <v>2028437</v>
      </c>
      <c r="O32" s="7">
        <v>2043849</v>
      </c>
      <c r="P32" s="7">
        <v>2061465</v>
      </c>
      <c r="Q32" s="7">
        <v>2079143</v>
      </c>
      <c r="R32" s="7">
        <v>2098230</v>
      </c>
      <c r="S32" s="7">
        <v>2121656</v>
      </c>
      <c r="T32" s="7">
        <v>2144373</v>
      </c>
      <c r="U32" s="7">
        <v>2164614</v>
      </c>
      <c r="V32" s="7">
        <v>2180710</v>
      </c>
      <c r="W32" s="7">
        <v>2195241</v>
      </c>
      <c r="X32" s="7">
        <v>2204025</v>
      </c>
      <c r="Y32" s="7">
        <v>2210616</v>
      </c>
      <c r="Z32" s="7">
        <v>2229173</v>
      </c>
      <c r="AA32" s="7">
        <v>2253287</v>
      </c>
      <c r="AB32" s="7">
        <v>2270682</v>
      </c>
      <c r="AC32" s="8">
        <f t="shared" si="0"/>
        <v>0.23210832351198421</v>
      </c>
      <c r="AD32" s="8">
        <f t="shared" si="1"/>
        <v>8.3840221449140717E-3</v>
      </c>
      <c r="AE32" s="8">
        <f t="shared" si="2"/>
        <v>7.9298857796101796E-3</v>
      </c>
      <c r="AF32" s="8">
        <f t="shared" si="3"/>
        <v>6.7805629098256492E-3</v>
      </c>
      <c r="AG32" s="8">
        <f t="shared" si="4"/>
        <v>8.9763873427521901E-3</v>
      </c>
      <c r="AH32" s="8">
        <f t="shared" si="5"/>
        <v>7.719833292430125E-3</v>
      </c>
    </row>
    <row r="33" spans="1:34" ht="15" customHeight="1" x14ac:dyDescent="0.25">
      <c r="A33" s="5">
        <v>32</v>
      </c>
      <c r="B33" s="9" t="s">
        <v>113</v>
      </c>
      <c r="C33" s="10">
        <v>1619514</v>
      </c>
      <c r="D33" s="10">
        <v>1642112</v>
      </c>
      <c r="E33" s="10">
        <v>1659344</v>
      </c>
      <c r="F33" s="10">
        <v>1678827</v>
      </c>
      <c r="G33" s="10">
        <v>1696238</v>
      </c>
      <c r="H33" s="10">
        <v>1714463</v>
      </c>
      <c r="I33" s="10">
        <v>1737170</v>
      </c>
      <c r="J33" s="10">
        <v>1759348</v>
      </c>
      <c r="K33" s="10">
        <v>1779822</v>
      </c>
      <c r="L33" s="10">
        <v>1801848</v>
      </c>
      <c r="M33" s="10">
        <v>1906466</v>
      </c>
      <c r="N33" s="10">
        <v>1926850</v>
      </c>
      <c r="O33" s="10">
        <v>1948133</v>
      </c>
      <c r="P33" s="10">
        <v>1975418</v>
      </c>
      <c r="Q33" s="10">
        <v>2003406</v>
      </c>
      <c r="R33" s="10">
        <v>2029746</v>
      </c>
      <c r="S33" s="10">
        <v>2054988</v>
      </c>
      <c r="T33" s="10">
        <v>2085784</v>
      </c>
      <c r="U33" s="10">
        <v>2107634</v>
      </c>
      <c r="V33" s="10">
        <v>2127695</v>
      </c>
      <c r="W33" s="10">
        <v>82213</v>
      </c>
      <c r="X33" s="10">
        <v>82699</v>
      </c>
      <c r="Y33" s="10">
        <v>83542</v>
      </c>
      <c r="Z33" s="10">
        <v>84071</v>
      </c>
      <c r="AA33" s="10">
        <v>84942</v>
      </c>
      <c r="AB33" s="10">
        <v>85729</v>
      </c>
      <c r="AC33" s="8">
        <f t="shared" si="0"/>
        <v>-0.9470649836926387</v>
      </c>
      <c r="AD33" s="8">
        <f t="shared" si="1"/>
        <v>-0.1109018183408943</v>
      </c>
      <c r="AE33" s="8">
        <f t="shared" si="2"/>
        <v>-0.27126671513143896</v>
      </c>
      <c r="AF33" s="8">
        <f t="shared" si="3"/>
        <v>8.4107165308962006E-3</v>
      </c>
      <c r="AG33" s="8">
        <f t="shared" si="4"/>
        <v>8.6510924996978655E-3</v>
      </c>
      <c r="AH33" s="8">
        <f t="shared" si="5"/>
        <v>9.2651456287819924E-3</v>
      </c>
    </row>
    <row r="34" spans="1:34" ht="15" customHeight="1" x14ac:dyDescent="0.25">
      <c r="A34" s="5">
        <v>33</v>
      </c>
      <c r="B34" s="6" t="s">
        <v>130</v>
      </c>
      <c r="C34" s="7">
        <v>1531156</v>
      </c>
      <c r="D34" s="7">
        <v>1556076</v>
      </c>
      <c r="E34" s="7">
        <v>1578239</v>
      </c>
      <c r="F34" s="7">
        <v>1600165</v>
      </c>
      <c r="G34" s="7">
        <v>1622935</v>
      </c>
      <c r="H34" s="7">
        <v>1645027</v>
      </c>
      <c r="I34" s="7">
        <v>1671898</v>
      </c>
      <c r="J34" s="7">
        <v>1697656</v>
      </c>
      <c r="K34" s="7">
        <v>1720796</v>
      </c>
      <c r="L34" s="7">
        <v>1743658</v>
      </c>
      <c r="M34" s="7">
        <v>1893246</v>
      </c>
      <c r="N34" s="7">
        <v>1913815</v>
      </c>
      <c r="O34" s="7">
        <v>1935274</v>
      </c>
      <c r="P34" s="7">
        <v>1961701</v>
      </c>
      <c r="Q34" s="7">
        <v>1981563</v>
      </c>
      <c r="R34" s="7">
        <v>1999191</v>
      </c>
      <c r="S34" s="7">
        <v>2022451</v>
      </c>
      <c r="T34" s="7">
        <v>2045925</v>
      </c>
      <c r="U34" s="7">
        <v>2072764</v>
      </c>
      <c r="V34" s="7">
        <v>2094960</v>
      </c>
      <c r="W34" s="7">
        <v>2092783</v>
      </c>
      <c r="X34" s="7">
        <v>2106709</v>
      </c>
      <c r="Y34" s="7">
        <v>2126489</v>
      </c>
      <c r="Z34" s="7">
        <v>2152012</v>
      </c>
      <c r="AA34" s="7">
        <v>2183424</v>
      </c>
      <c r="AB34" s="7">
        <v>2205695</v>
      </c>
      <c r="AC34" s="8">
        <f t="shared" si="0"/>
        <v>0.44054230920951232</v>
      </c>
      <c r="AD34" s="8">
        <f t="shared" si="1"/>
        <v>1.4707897998345043E-2</v>
      </c>
      <c r="AE34" s="8">
        <f t="shared" si="2"/>
        <v>9.8784785279688592E-3</v>
      </c>
      <c r="AF34" s="8">
        <f t="shared" si="3"/>
        <v>1.0564998160322192E-2</v>
      </c>
      <c r="AG34" s="8">
        <f t="shared" si="4"/>
        <v>1.2264732161018088E-2</v>
      </c>
      <c r="AH34" s="8">
        <f t="shared" si="5"/>
        <v>1.0200034441317857E-2</v>
      </c>
    </row>
    <row r="35" spans="1:34" ht="15" customHeight="1" x14ac:dyDescent="0.25">
      <c r="A35" s="5">
        <v>34</v>
      </c>
      <c r="B35" s="9" t="s">
        <v>127</v>
      </c>
      <c r="C35" s="10">
        <v>2147948</v>
      </c>
      <c r="D35" s="10">
        <v>2144528</v>
      </c>
      <c r="E35" s="10">
        <v>2140552</v>
      </c>
      <c r="F35" s="10">
        <v>2136026</v>
      </c>
      <c r="G35" s="10">
        <v>2128958</v>
      </c>
      <c r="H35" s="10">
        <v>2118249</v>
      </c>
      <c r="I35" s="10">
        <v>2106336</v>
      </c>
      <c r="J35" s="10">
        <v>2099185</v>
      </c>
      <c r="K35" s="10">
        <v>2094051</v>
      </c>
      <c r="L35" s="10">
        <v>2091286</v>
      </c>
      <c r="M35" s="10">
        <v>2076521</v>
      </c>
      <c r="N35" s="10">
        <v>2074352</v>
      </c>
      <c r="O35" s="10">
        <v>2074460</v>
      </c>
      <c r="P35" s="10">
        <v>2081096</v>
      </c>
      <c r="Q35" s="10">
        <v>2085620</v>
      </c>
      <c r="R35" s="10">
        <v>2086587</v>
      </c>
      <c r="S35" s="10">
        <v>2087581</v>
      </c>
      <c r="T35" s="10">
        <v>2088066</v>
      </c>
      <c r="U35" s="10">
        <v>2088449</v>
      </c>
      <c r="V35" s="10">
        <v>2087829</v>
      </c>
      <c r="W35" s="10">
        <v>126390</v>
      </c>
      <c r="X35" s="10">
        <v>127487</v>
      </c>
      <c r="Y35" s="10">
        <v>128566</v>
      </c>
      <c r="Z35" s="10">
        <v>130260</v>
      </c>
      <c r="AA35" s="10">
        <v>132522</v>
      </c>
      <c r="AB35" s="10">
        <v>134057</v>
      </c>
      <c r="AC35" s="8">
        <f t="shared" si="0"/>
        <v>-0.93758834012741465</v>
      </c>
      <c r="AD35" s="8">
        <f t="shared" si="1"/>
        <v>-0.10502556607767233</v>
      </c>
      <c r="AE35" s="8">
        <f t="shared" si="2"/>
        <v>-0.24004950905291922</v>
      </c>
      <c r="AF35" s="8">
        <f t="shared" si="3"/>
        <v>1.184818379220709E-2</v>
      </c>
      <c r="AG35" s="8">
        <f t="shared" si="4"/>
        <v>1.4038524612159708E-2</v>
      </c>
      <c r="AH35" s="8">
        <f t="shared" si="5"/>
        <v>1.158298244819728E-2</v>
      </c>
    </row>
    <row r="36" spans="1:34" ht="15" customHeight="1" x14ac:dyDescent="0.25">
      <c r="A36" s="5">
        <v>35</v>
      </c>
      <c r="B36" s="6" t="s">
        <v>52</v>
      </c>
      <c r="C36" s="7">
        <v>1317580</v>
      </c>
      <c r="D36" s="7">
        <v>1343263</v>
      </c>
      <c r="E36" s="7">
        <v>1363834</v>
      </c>
      <c r="F36" s="7">
        <v>1386743</v>
      </c>
      <c r="G36" s="7">
        <v>1416452</v>
      </c>
      <c r="H36" s="7">
        <v>1450538</v>
      </c>
      <c r="I36" s="7">
        <v>1489156</v>
      </c>
      <c r="J36" s="7">
        <v>1524920</v>
      </c>
      <c r="K36" s="7">
        <v>1556368</v>
      </c>
      <c r="L36" s="7">
        <v>1582264</v>
      </c>
      <c r="M36" s="7">
        <v>1651748</v>
      </c>
      <c r="N36" s="7">
        <v>1679136</v>
      </c>
      <c r="O36" s="7">
        <v>1711938</v>
      </c>
      <c r="P36" s="7">
        <v>1747032</v>
      </c>
      <c r="Q36" s="7">
        <v>1784058</v>
      </c>
      <c r="R36" s="7">
        <v>1824091</v>
      </c>
      <c r="S36" s="7">
        <v>1864558</v>
      </c>
      <c r="T36" s="7">
        <v>1901452</v>
      </c>
      <c r="U36" s="7">
        <v>1935244</v>
      </c>
      <c r="V36" s="7">
        <v>1965353</v>
      </c>
      <c r="W36" s="7">
        <v>2021837</v>
      </c>
      <c r="X36" s="7">
        <v>2034309</v>
      </c>
      <c r="Y36" s="7">
        <v>2078824</v>
      </c>
      <c r="Z36" s="7">
        <v>2116786</v>
      </c>
      <c r="AA36" s="7">
        <v>2162758</v>
      </c>
      <c r="AB36" s="7">
        <v>2197416</v>
      </c>
      <c r="AC36" s="8">
        <f t="shared" si="0"/>
        <v>0.66776666312481969</v>
      </c>
      <c r="AD36" s="8">
        <f t="shared" si="1"/>
        <v>2.0670144686262493E-2</v>
      </c>
      <c r="AE36" s="8">
        <f t="shared" si="2"/>
        <v>1.8794468195950431E-2</v>
      </c>
      <c r="AF36" s="8">
        <f t="shared" si="3"/>
        <v>1.679459389831961E-2</v>
      </c>
      <c r="AG36" s="8">
        <f t="shared" si="4"/>
        <v>1.8665317774434254E-2</v>
      </c>
      <c r="AH36" s="8">
        <f t="shared" si="5"/>
        <v>1.6024908935720041E-2</v>
      </c>
    </row>
    <row r="40" spans="1:34" ht="15" customHeight="1" x14ac:dyDescent="0.25">
      <c r="A40" s="17" t="s">
        <v>401</v>
      </c>
    </row>
    <row r="41" spans="1:34" ht="36" customHeight="1" x14ac:dyDescent="0.25">
      <c r="A41" s="18" t="s">
        <v>350</v>
      </c>
      <c r="B41" s="18" t="s">
        <v>402</v>
      </c>
      <c r="C41" s="18" t="s">
        <v>403</v>
      </c>
      <c r="D41" s="18" t="s">
        <v>404</v>
      </c>
      <c r="E41" s="18" t="s">
        <v>405</v>
      </c>
      <c r="F41" s="18" t="s">
        <v>406</v>
      </c>
      <c r="G41" s="18" t="s">
        <v>407</v>
      </c>
      <c r="H41" s="18" t="s">
        <v>408</v>
      </c>
      <c r="I41" s="18" t="s">
        <v>409</v>
      </c>
      <c r="J41" s="18" t="s">
        <v>410</v>
      </c>
      <c r="K41" s="18" t="s">
        <v>411</v>
      </c>
      <c r="L41" s="18" t="s">
        <v>412</v>
      </c>
      <c r="AC41" s="19"/>
      <c r="AD41" s="19"/>
      <c r="AE41" s="19" t="str">
        <f t="shared" ref="AE41:AE76" si="6">IF(R41="","",IF(R41=0,"",(AB41/R41)^(1/10)-1))</f>
        <v/>
      </c>
      <c r="AF41" s="19" t="str">
        <f t="shared" ref="AF41:AF76" si="7">IF(W41="","",IF(W41=0,"",(AB41/W41)^(1/5)-1))</f>
        <v/>
      </c>
      <c r="AG41" s="19" t="str">
        <f t="shared" ref="AG41:AG76" si="8">IF(Y41="","",IF(Y41=0,"",(AB41/Y41)^(1/3)-1))</f>
        <v/>
      </c>
      <c r="AH41" s="19" t="str">
        <f t="shared" ref="AH41:AH76" si="9">IF(AA41="","",IF(AA41=0,"",(AB41-AA41)/AA41))</f>
        <v/>
      </c>
    </row>
    <row r="42" spans="1:34" ht="15" customHeight="1" x14ac:dyDescent="0.25">
      <c r="A42" s="20" t="s">
        <v>413</v>
      </c>
      <c r="B42" s="21" t="s">
        <v>414</v>
      </c>
      <c r="C42" s="21" t="s">
        <v>415</v>
      </c>
      <c r="D42" s="21"/>
      <c r="E42" s="21"/>
      <c r="F42" s="21">
        <f t="shared" ref="F42:F76" si="10">COUNTA(B42:E42)</f>
        <v>2</v>
      </c>
      <c r="G42" s="22">
        <f t="shared" ref="G42:G76" si="11">1/F42</f>
        <v>0.5</v>
      </c>
      <c r="H42" s="23">
        <f t="shared" ref="H42:H76" si="12">RANK(AE2,$AE$2:$AE$36,1)</f>
        <v>9</v>
      </c>
      <c r="I42" s="22">
        <f t="shared" ref="I42:I76" si="13">IF(B42="",0,H42*G42)</f>
        <v>4.5</v>
      </c>
      <c r="J42" s="22">
        <f t="shared" ref="J42:J76" si="14">IF(C42="",0,H42*G42)</f>
        <v>4.5</v>
      </c>
      <c r="K42" s="22">
        <f t="shared" ref="K42:K76" si="15">IF(D42="",0,H42*G42)</f>
        <v>0</v>
      </c>
      <c r="L42" s="22">
        <f t="shared" ref="L42:L76" si="16">IF(E42="",0,H42*G42)</f>
        <v>0</v>
      </c>
      <c r="AC42" s="19"/>
      <c r="AD42" s="19"/>
      <c r="AE42" s="19" t="str">
        <f t="shared" si="6"/>
        <v/>
      </c>
      <c r="AF42" s="19" t="str">
        <f t="shared" si="7"/>
        <v/>
      </c>
      <c r="AG42" s="19" t="str">
        <f t="shared" si="8"/>
        <v/>
      </c>
      <c r="AH42" s="19" t="str">
        <f t="shared" si="9"/>
        <v/>
      </c>
    </row>
    <row r="43" spans="1:34" ht="15" customHeight="1" x14ac:dyDescent="0.25">
      <c r="A43" s="24" t="s">
        <v>416</v>
      </c>
      <c r="B43" s="25" t="s">
        <v>417</v>
      </c>
      <c r="C43" s="25"/>
      <c r="D43" s="25"/>
      <c r="E43" s="25"/>
      <c r="F43" s="25">
        <f t="shared" si="10"/>
        <v>1</v>
      </c>
      <c r="G43" s="26">
        <f t="shared" si="11"/>
        <v>1</v>
      </c>
      <c r="H43" s="27">
        <f t="shared" si="12"/>
        <v>3</v>
      </c>
      <c r="I43" s="26">
        <f t="shared" si="13"/>
        <v>3</v>
      </c>
      <c r="J43" s="26">
        <f t="shared" si="14"/>
        <v>0</v>
      </c>
      <c r="K43" s="26">
        <f t="shared" si="15"/>
        <v>0</v>
      </c>
      <c r="L43" s="26">
        <f t="shared" si="16"/>
        <v>0</v>
      </c>
      <c r="AC43" s="19"/>
      <c r="AD43" s="19"/>
      <c r="AE43" s="19" t="str">
        <f t="shared" si="6"/>
        <v/>
      </c>
      <c r="AF43" s="19" t="str">
        <f t="shared" si="7"/>
        <v/>
      </c>
      <c r="AG43" s="19" t="str">
        <f t="shared" si="8"/>
        <v/>
      </c>
      <c r="AH43" s="19" t="str">
        <f t="shared" si="9"/>
        <v/>
      </c>
    </row>
    <row r="44" spans="1:34" ht="15" customHeight="1" x14ac:dyDescent="0.25">
      <c r="A44" s="20" t="s">
        <v>418</v>
      </c>
      <c r="B44" s="21" t="s">
        <v>419</v>
      </c>
      <c r="C44" s="21" t="s">
        <v>420</v>
      </c>
      <c r="D44" s="21"/>
      <c r="E44" s="21"/>
      <c r="F44" s="21">
        <f t="shared" si="10"/>
        <v>2</v>
      </c>
      <c r="G44" s="22">
        <f t="shared" si="11"/>
        <v>0.5</v>
      </c>
      <c r="H44" s="23">
        <f t="shared" si="12"/>
        <v>4</v>
      </c>
      <c r="I44" s="22">
        <f t="shared" si="13"/>
        <v>2</v>
      </c>
      <c r="J44" s="22">
        <f t="shared" si="14"/>
        <v>2</v>
      </c>
      <c r="K44" s="22">
        <f t="shared" si="15"/>
        <v>0</v>
      </c>
      <c r="L44" s="22">
        <f t="shared" si="16"/>
        <v>0</v>
      </c>
      <c r="AC44" s="19"/>
      <c r="AD44" s="19"/>
      <c r="AE44" s="19" t="str">
        <f t="shared" si="6"/>
        <v/>
      </c>
      <c r="AF44" s="19" t="str">
        <f t="shared" si="7"/>
        <v/>
      </c>
      <c r="AG44" s="19" t="str">
        <f t="shared" si="8"/>
        <v/>
      </c>
      <c r="AH44" s="19" t="str">
        <f t="shared" si="9"/>
        <v/>
      </c>
    </row>
    <row r="45" spans="1:34" ht="15" customHeight="1" x14ac:dyDescent="0.25">
      <c r="A45" s="24" t="s">
        <v>42</v>
      </c>
      <c r="B45" s="25" t="s">
        <v>421</v>
      </c>
      <c r="C45" s="25"/>
      <c r="D45" s="25"/>
      <c r="E45" s="25"/>
      <c r="F45" s="25">
        <f t="shared" si="10"/>
        <v>1</v>
      </c>
      <c r="G45" s="26">
        <f t="shared" si="11"/>
        <v>1</v>
      </c>
      <c r="H45" s="27">
        <f t="shared" si="12"/>
        <v>33</v>
      </c>
      <c r="I45" s="26">
        <f t="shared" si="13"/>
        <v>33</v>
      </c>
      <c r="J45" s="26">
        <f t="shared" si="14"/>
        <v>0</v>
      </c>
      <c r="K45" s="26">
        <f t="shared" si="15"/>
        <v>0</v>
      </c>
      <c r="L45" s="26">
        <f t="shared" si="16"/>
        <v>0</v>
      </c>
      <c r="AC45" s="19"/>
      <c r="AD45" s="19"/>
      <c r="AE45" s="19" t="str">
        <f t="shared" si="6"/>
        <v/>
      </c>
      <c r="AF45" s="19" t="str">
        <f t="shared" si="7"/>
        <v/>
      </c>
      <c r="AG45" s="19" t="str">
        <f t="shared" si="8"/>
        <v/>
      </c>
      <c r="AH45" s="19" t="str">
        <f t="shared" si="9"/>
        <v/>
      </c>
    </row>
    <row r="46" spans="1:34" ht="15" customHeight="1" x14ac:dyDescent="0.25">
      <c r="A46" s="20" t="s">
        <v>422</v>
      </c>
      <c r="B46" s="21" t="s">
        <v>421</v>
      </c>
      <c r="C46" s="21"/>
      <c r="D46" s="21"/>
      <c r="E46" s="21"/>
      <c r="F46" s="21">
        <f t="shared" si="10"/>
        <v>1</v>
      </c>
      <c r="G46" s="22">
        <f t="shared" si="11"/>
        <v>1</v>
      </c>
      <c r="H46" s="23">
        <f t="shared" si="12"/>
        <v>29</v>
      </c>
      <c r="I46" s="22">
        <f t="shared" si="13"/>
        <v>29</v>
      </c>
      <c r="J46" s="22">
        <f t="shared" si="14"/>
        <v>0</v>
      </c>
      <c r="K46" s="22">
        <f t="shared" si="15"/>
        <v>0</v>
      </c>
      <c r="L46" s="22">
        <f t="shared" si="16"/>
        <v>0</v>
      </c>
      <c r="AC46" s="19"/>
      <c r="AD46" s="19"/>
      <c r="AE46" s="19" t="str">
        <f t="shared" si="6"/>
        <v/>
      </c>
      <c r="AF46" s="19" t="str">
        <f t="shared" si="7"/>
        <v/>
      </c>
      <c r="AG46" s="19" t="str">
        <f t="shared" si="8"/>
        <v/>
      </c>
      <c r="AH46" s="19" t="str">
        <f t="shared" si="9"/>
        <v/>
      </c>
    </row>
    <row r="47" spans="1:34" ht="15" customHeight="1" x14ac:dyDescent="0.25">
      <c r="A47" s="24" t="s">
        <v>423</v>
      </c>
      <c r="B47" s="25" t="s">
        <v>424</v>
      </c>
      <c r="C47" s="25"/>
      <c r="D47" s="25"/>
      <c r="E47" s="25"/>
      <c r="F47" s="25">
        <f t="shared" si="10"/>
        <v>1</v>
      </c>
      <c r="G47" s="26">
        <f t="shared" si="11"/>
        <v>1</v>
      </c>
      <c r="H47" s="27">
        <f t="shared" si="12"/>
        <v>17</v>
      </c>
      <c r="I47" s="26">
        <f t="shared" si="13"/>
        <v>17</v>
      </c>
      <c r="J47" s="26">
        <f t="shared" si="14"/>
        <v>0</v>
      </c>
      <c r="K47" s="26">
        <f t="shared" si="15"/>
        <v>0</v>
      </c>
      <c r="L47" s="26">
        <f t="shared" si="16"/>
        <v>0</v>
      </c>
      <c r="AC47" s="19"/>
      <c r="AD47" s="19"/>
      <c r="AE47" s="19" t="str">
        <f t="shared" si="6"/>
        <v/>
      </c>
      <c r="AF47" s="19" t="str">
        <f t="shared" si="7"/>
        <v/>
      </c>
      <c r="AG47" s="19" t="str">
        <f t="shared" si="8"/>
        <v/>
      </c>
      <c r="AH47" s="19" t="str">
        <f t="shared" si="9"/>
        <v/>
      </c>
    </row>
    <row r="48" spans="1:34" ht="15" customHeight="1" x14ac:dyDescent="0.25">
      <c r="A48" s="20" t="s">
        <v>215</v>
      </c>
      <c r="B48" s="21" t="s">
        <v>425</v>
      </c>
      <c r="C48" s="21" t="s">
        <v>426</v>
      </c>
      <c r="D48" s="21" t="s">
        <v>427</v>
      </c>
      <c r="E48" s="21"/>
      <c r="F48" s="21">
        <f t="shared" si="10"/>
        <v>3</v>
      </c>
      <c r="G48" s="22">
        <f t="shared" si="11"/>
        <v>0.33333333333333331</v>
      </c>
      <c r="H48" s="23">
        <f t="shared" si="12"/>
        <v>15</v>
      </c>
      <c r="I48" s="22">
        <f t="shared" si="13"/>
        <v>5</v>
      </c>
      <c r="J48" s="22">
        <f t="shared" si="14"/>
        <v>5</v>
      </c>
      <c r="K48" s="22">
        <f t="shared" si="15"/>
        <v>5</v>
      </c>
      <c r="L48" s="22">
        <f t="shared" si="16"/>
        <v>0</v>
      </c>
      <c r="AC48" s="19"/>
      <c r="AD48" s="19"/>
      <c r="AE48" s="19" t="str">
        <f t="shared" si="6"/>
        <v/>
      </c>
      <c r="AF48" s="19" t="str">
        <f t="shared" si="7"/>
        <v/>
      </c>
      <c r="AG48" s="19" t="str">
        <f t="shared" si="8"/>
        <v/>
      </c>
      <c r="AH48" s="19" t="str">
        <f t="shared" si="9"/>
        <v/>
      </c>
    </row>
    <row r="49" spans="1:34" ht="15" customHeight="1" x14ac:dyDescent="0.25">
      <c r="A49" s="24" t="s">
        <v>428</v>
      </c>
      <c r="B49" s="25" t="s">
        <v>429</v>
      </c>
      <c r="C49" s="25"/>
      <c r="D49" s="25"/>
      <c r="E49" s="25"/>
      <c r="F49" s="25">
        <f t="shared" si="10"/>
        <v>1</v>
      </c>
      <c r="G49" s="26">
        <f t="shared" si="11"/>
        <v>1</v>
      </c>
      <c r="H49" s="27">
        <f t="shared" si="12"/>
        <v>25</v>
      </c>
      <c r="I49" s="26">
        <f t="shared" si="13"/>
        <v>25</v>
      </c>
      <c r="J49" s="26">
        <f t="shared" si="14"/>
        <v>0</v>
      </c>
      <c r="K49" s="26">
        <f t="shared" si="15"/>
        <v>0</v>
      </c>
      <c r="L49" s="26">
        <f t="shared" si="16"/>
        <v>0</v>
      </c>
      <c r="AC49" s="19"/>
      <c r="AD49" s="19"/>
      <c r="AE49" s="19" t="str">
        <f t="shared" si="6"/>
        <v/>
      </c>
      <c r="AF49" s="19" t="str">
        <f t="shared" si="7"/>
        <v/>
      </c>
      <c r="AG49" s="19" t="str">
        <f t="shared" si="8"/>
        <v/>
      </c>
      <c r="AH49" s="19" t="str">
        <f t="shared" si="9"/>
        <v/>
      </c>
    </row>
    <row r="50" spans="1:34" ht="15" customHeight="1" x14ac:dyDescent="0.25">
      <c r="A50" s="20" t="s">
        <v>206</v>
      </c>
      <c r="B50" s="21" t="s">
        <v>430</v>
      </c>
      <c r="C50" s="21" t="s">
        <v>415</v>
      </c>
      <c r="D50" s="21" t="s">
        <v>431</v>
      </c>
      <c r="E50" s="21" t="s">
        <v>426</v>
      </c>
      <c r="F50" s="21">
        <f t="shared" si="10"/>
        <v>4</v>
      </c>
      <c r="G50" s="22">
        <f t="shared" si="11"/>
        <v>0.25</v>
      </c>
      <c r="H50" s="23">
        <f t="shared" si="12"/>
        <v>12</v>
      </c>
      <c r="I50" s="22">
        <f t="shared" si="13"/>
        <v>3</v>
      </c>
      <c r="J50" s="22">
        <f t="shared" si="14"/>
        <v>3</v>
      </c>
      <c r="K50" s="22">
        <f t="shared" si="15"/>
        <v>3</v>
      </c>
      <c r="L50" s="22">
        <f t="shared" si="16"/>
        <v>3</v>
      </c>
      <c r="AC50" s="19"/>
      <c r="AD50" s="19"/>
      <c r="AE50" s="19" t="str">
        <f t="shared" si="6"/>
        <v/>
      </c>
      <c r="AF50" s="19" t="str">
        <f t="shared" si="7"/>
        <v/>
      </c>
      <c r="AG50" s="19" t="str">
        <f t="shared" si="8"/>
        <v/>
      </c>
      <c r="AH50" s="19" t="str">
        <f t="shared" si="9"/>
        <v/>
      </c>
    </row>
    <row r="51" spans="1:34" ht="15" customHeight="1" x14ac:dyDescent="0.25">
      <c r="A51" s="24" t="s">
        <v>432</v>
      </c>
      <c r="B51" s="25" t="s">
        <v>433</v>
      </c>
      <c r="C51" s="25"/>
      <c r="D51" s="25"/>
      <c r="E51" s="25"/>
      <c r="F51" s="25">
        <f t="shared" si="10"/>
        <v>1</v>
      </c>
      <c r="G51" s="26">
        <f t="shared" si="11"/>
        <v>1</v>
      </c>
      <c r="H51" s="27">
        <f t="shared" si="12"/>
        <v>28</v>
      </c>
      <c r="I51" s="26">
        <f t="shared" si="13"/>
        <v>28</v>
      </c>
      <c r="J51" s="26">
        <f t="shared" si="14"/>
        <v>0</v>
      </c>
      <c r="K51" s="26">
        <f t="shared" si="15"/>
        <v>0</v>
      </c>
      <c r="L51" s="26">
        <f t="shared" si="16"/>
        <v>0</v>
      </c>
      <c r="AC51" s="19"/>
      <c r="AD51" s="19"/>
      <c r="AE51" s="19" t="str">
        <f t="shared" si="6"/>
        <v/>
      </c>
      <c r="AF51" s="19" t="str">
        <f t="shared" si="7"/>
        <v/>
      </c>
      <c r="AG51" s="19" t="str">
        <f t="shared" si="8"/>
        <v/>
      </c>
      <c r="AH51" s="19" t="str">
        <f t="shared" si="9"/>
        <v/>
      </c>
    </row>
    <row r="52" spans="1:34" ht="15" customHeight="1" x14ac:dyDescent="0.25">
      <c r="A52" s="20" t="s">
        <v>434</v>
      </c>
      <c r="B52" s="21" t="s">
        <v>435</v>
      </c>
      <c r="C52" s="21" t="s">
        <v>436</v>
      </c>
      <c r="D52" s="21"/>
      <c r="E52" s="21"/>
      <c r="F52" s="21">
        <f t="shared" si="10"/>
        <v>2</v>
      </c>
      <c r="G52" s="22">
        <f t="shared" si="11"/>
        <v>0.5</v>
      </c>
      <c r="H52" s="23">
        <f t="shared" si="12"/>
        <v>13</v>
      </c>
      <c r="I52" s="22">
        <f t="shared" si="13"/>
        <v>6.5</v>
      </c>
      <c r="J52" s="22">
        <f t="shared" si="14"/>
        <v>6.5</v>
      </c>
      <c r="K52" s="22">
        <f t="shared" si="15"/>
        <v>0</v>
      </c>
      <c r="L52" s="22">
        <f t="shared" si="16"/>
        <v>0</v>
      </c>
      <c r="AC52" s="19"/>
      <c r="AD52" s="19"/>
      <c r="AE52" s="19" t="str">
        <f t="shared" si="6"/>
        <v/>
      </c>
      <c r="AF52" s="19" t="str">
        <f t="shared" si="7"/>
        <v/>
      </c>
      <c r="AG52" s="19" t="str">
        <f t="shared" si="8"/>
        <v/>
      </c>
      <c r="AH52" s="19" t="str">
        <f t="shared" si="9"/>
        <v/>
      </c>
    </row>
    <row r="53" spans="1:34" ht="15" customHeight="1" x14ac:dyDescent="0.25">
      <c r="A53" s="24" t="s">
        <v>133</v>
      </c>
      <c r="B53" s="25" t="s">
        <v>417</v>
      </c>
      <c r="C53" s="25"/>
      <c r="D53" s="25"/>
      <c r="E53" s="25"/>
      <c r="F53" s="25">
        <f t="shared" si="10"/>
        <v>1</v>
      </c>
      <c r="G53" s="26">
        <f t="shared" si="11"/>
        <v>1</v>
      </c>
      <c r="H53" s="27">
        <f t="shared" si="12"/>
        <v>19</v>
      </c>
      <c r="I53" s="26">
        <f t="shared" si="13"/>
        <v>19</v>
      </c>
      <c r="J53" s="26">
        <f t="shared" si="14"/>
        <v>0</v>
      </c>
      <c r="K53" s="26">
        <f t="shared" si="15"/>
        <v>0</v>
      </c>
      <c r="L53" s="26">
        <f t="shared" si="16"/>
        <v>0</v>
      </c>
      <c r="AC53" s="19"/>
      <c r="AD53" s="19"/>
      <c r="AE53" s="19" t="str">
        <f t="shared" si="6"/>
        <v/>
      </c>
      <c r="AF53" s="19" t="str">
        <f t="shared" si="7"/>
        <v/>
      </c>
      <c r="AG53" s="19" t="str">
        <f t="shared" si="8"/>
        <v/>
      </c>
      <c r="AH53" s="19" t="str">
        <f t="shared" si="9"/>
        <v/>
      </c>
    </row>
    <row r="54" spans="1:34" ht="15" customHeight="1" x14ac:dyDescent="0.25">
      <c r="A54" s="20" t="s">
        <v>437</v>
      </c>
      <c r="B54" s="21" t="s">
        <v>417</v>
      </c>
      <c r="C54" s="21"/>
      <c r="D54" s="21"/>
      <c r="E54" s="21"/>
      <c r="F54" s="21">
        <f t="shared" si="10"/>
        <v>1</v>
      </c>
      <c r="G54" s="22">
        <f t="shared" si="11"/>
        <v>1</v>
      </c>
      <c r="H54" s="23">
        <f t="shared" si="12"/>
        <v>5</v>
      </c>
      <c r="I54" s="22">
        <f t="shared" si="13"/>
        <v>5</v>
      </c>
      <c r="J54" s="22">
        <f t="shared" si="14"/>
        <v>0</v>
      </c>
      <c r="K54" s="22">
        <f t="shared" si="15"/>
        <v>0</v>
      </c>
      <c r="L54" s="22">
        <f t="shared" si="16"/>
        <v>0</v>
      </c>
      <c r="AC54" s="19"/>
      <c r="AD54" s="19"/>
      <c r="AE54" s="19" t="str">
        <f t="shared" si="6"/>
        <v/>
      </c>
      <c r="AF54" s="19" t="str">
        <f t="shared" si="7"/>
        <v/>
      </c>
      <c r="AG54" s="19" t="str">
        <f t="shared" si="8"/>
        <v/>
      </c>
      <c r="AH54" s="19" t="str">
        <f t="shared" si="9"/>
        <v/>
      </c>
    </row>
    <row r="55" spans="1:34" ht="15" customHeight="1" x14ac:dyDescent="0.25">
      <c r="A55" s="24" t="s">
        <v>438</v>
      </c>
      <c r="B55" s="25" t="s">
        <v>439</v>
      </c>
      <c r="C55" s="25"/>
      <c r="D55" s="25"/>
      <c r="E55" s="25"/>
      <c r="F55" s="25">
        <f t="shared" si="10"/>
        <v>1</v>
      </c>
      <c r="G55" s="26">
        <f t="shared" si="11"/>
        <v>1</v>
      </c>
      <c r="H55" s="27">
        <f t="shared" si="12"/>
        <v>8</v>
      </c>
      <c r="I55" s="26">
        <f t="shared" si="13"/>
        <v>8</v>
      </c>
      <c r="J55" s="26">
        <f t="shared" si="14"/>
        <v>0</v>
      </c>
      <c r="K55" s="26">
        <f t="shared" si="15"/>
        <v>0</v>
      </c>
      <c r="L55" s="26">
        <f t="shared" si="16"/>
        <v>0</v>
      </c>
      <c r="AC55" s="19"/>
      <c r="AD55" s="19"/>
      <c r="AE55" s="19" t="str">
        <f t="shared" si="6"/>
        <v/>
      </c>
      <c r="AF55" s="19" t="str">
        <f t="shared" si="7"/>
        <v/>
      </c>
      <c r="AG55" s="19" t="str">
        <f t="shared" si="8"/>
        <v/>
      </c>
      <c r="AH55" s="19" t="str">
        <f t="shared" si="9"/>
        <v/>
      </c>
    </row>
    <row r="56" spans="1:34" ht="15" customHeight="1" x14ac:dyDescent="0.25">
      <c r="A56" s="20" t="s">
        <v>126</v>
      </c>
      <c r="B56" s="21" t="s">
        <v>440</v>
      </c>
      <c r="C56" s="21"/>
      <c r="D56" s="21"/>
      <c r="E56" s="21"/>
      <c r="F56" s="21">
        <f t="shared" si="10"/>
        <v>1</v>
      </c>
      <c r="G56" s="22">
        <f t="shared" si="11"/>
        <v>1</v>
      </c>
      <c r="H56" s="23">
        <f t="shared" si="12"/>
        <v>24</v>
      </c>
      <c r="I56" s="22">
        <f t="shared" si="13"/>
        <v>24</v>
      </c>
      <c r="J56" s="22">
        <f t="shared" si="14"/>
        <v>0</v>
      </c>
      <c r="K56" s="22">
        <f t="shared" si="15"/>
        <v>0</v>
      </c>
      <c r="L56" s="22">
        <f t="shared" si="16"/>
        <v>0</v>
      </c>
      <c r="AC56" s="19"/>
      <c r="AD56" s="19"/>
      <c r="AE56" s="19" t="str">
        <f t="shared" si="6"/>
        <v/>
      </c>
      <c r="AF56" s="19" t="str">
        <f t="shared" si="7"/>
        <v/>
      </c>
      <c r="AG56" s="19" t="str">
        <f t="shared" si="8"/>
        <v/>
      </c>
      <c r="AH56" s="19" t="str">
        <f t="shared" si="9"/>
        <v/>
      </c>
    </row>
    <row r="57" spans="1:34" ht="15" customHeight="1" x14ac:dyDescent="0.25">
      <c r="A57" s="24" t="s">
        <v>176</v>
      </c>
      <c r="B57" s="25" t="s">
        <v>441</v>
      </c>
      <c r="C57" s="25" t="s">
        <v>442</v>
      </c>
      <c r="D57" s="25"/>
      <c r="E57" s="25"/>
      <c r="F57" s="25">
        <f t="shared" si="10"/>
        <v>2</v>
      </c>
      <c r="G57" s="26">
        <f t="shared" si="11"/>
        <v>0.5</v>
      </c>
      <c r="H57" s="27">
        <f t="shared" si="12"/>
        <v>18</v>
      </c>
      <c r="I57" s="26">
        <f t="shared" si="13"/>
        <v>9</v>
      </c>
      <c r="J57" s="26">
        <f t="shared" si="14"/>
        <v>9</v>
      </c>
      <c r="K57" s="26">
        <f t="shared" si="15"/>
        <v>0</v>
      </c>
      <c r="L57" s="26">
        <f t="shared" si="16"/>
        <v>0</v>
      </c>
      <c r="AC57" s="19"/>
      <c r="AD57" s="19"/>
      <c r="AE57" s="19" t="str">
        <f t="shared" si="6"/>
        <v/>
      </c>
      <c r="AF57" s="19" t="str">
        <f t="shared" si="7"/>
        <v/>
      </c>
      <c r="AG57" s="19" t="str">
        <f t="shared" si="8"/>
        <v/>
      </c>
      <c r="AH57" s="19" t="str">
        <f t="shared" si="9"/>
        <v/>
      </c>
    </row>
    <row r="58" spans="1:34" ht="15" customHeight="1" x14ac:dyDescent="0.25">
      <c r="A58" s="20" t="s">
        <v>59</v>
      </c>
      <c r="B58" s="21" t="s">
        <v>424</v>
      </c>
      <c r="C58" s="21"/>
      <c r="D58" s="21"/>
      <c r="E58" s="21"/>
      <c r="F58" s="21">
        <f t="shared" si="10"/>
        <v>1</v>
      </c>
      <c r="G58" s="22">
        <f t="shared" si="11"/>
        <v>1</v>
      </c>
      <c r="H58" s="23">
        <f t="shared" si="12"/>
        <v>26</v>
      </c>
      <c r="I58" s="22">
        <f t="shared" si="13"/>
        <v>26</v>
      </c>
      <c r="J58" s="22">
        <f t="shared" si="14"/>
        <v>0</v>
      </c>
      <c r="K58" s="22">
        <f t="shared" si="15"/>
        <v>0</v>
      </c>
      <c r="L58" s="22">
        <f t="shared" si="16"/>
        <v>0</v>
      </c>
      <c r="AC58" s="19"/>
      <c r="AD58" s="19"/>
      <c r="AE58" s="19" t="str">
        <f t="shared" si="6"/>
        <v/>
      </c>
      <c r="AF58" s="19" t="str">
        <f t="shared" si="7"/>
        <v/>
      </c>
      <c r="AG58" s="19" t="str">
        <f t="shared" si="8"/>
        <v/>
      </c>
      <c r="AH58" s="19" t="str">
        <f t="shared" si="9"/>
        <v/>
      </c>
    </row>
    <row r="59" spans="1:34" ht="15" customHeight="1" x14ac:dyDescent="0.25">
      <c r="A59" s="24" t="s">
        <v>443</v>
      </c>
      <c r="B59" s="25" t="s">
        <v>417</v>
      </c>
      <c r="C59" s="25"/>
      <c r="D59" s="25"/>
      <c r="E59" s="25"/>
      <c r="F59" s="25">
        <f t="shared" si="10"/>
        <v>1</v>
      </c>
      <c r="G59" s="26">
        <f t="shared" si="11"/>
        <v>1</v>
      </c>
      <c r="H59" s="27">
        <f t="shared" si="12"/>
        <v>7</v>
      </c>
      <c r="I59" s="26">
        <f t="shared" si="13"/>
        <v>7</v>
      </c>
      <c r="J59" s="26">
        <f t="shared" si="14"/>
        <v>0</v>
      </c>
      <c r="K59" s="26">
        <f t="shared" si="15"/>
        <v>0</v>
      </c>
      <c r="L59" s="26">
        <f t="shared" si="16"/>
        <v>0</v>
      </c>
      <c r="AC59" s="19"/>
      <c r="AD59" s="19"/>
      <c r="AE59" s="19" t="str">
        <f t="shared" si="6"/>
        <v/>
      </c>
      <c r="AF59" s="19" t="str">
        <f t="shared" si="7"/>
        <v/>
      </c>
      <c r="AG59" s="19" t="str">
        <f t="shared" si="8"/>
        <v/>
      </c>
      <c r="AH59" s="19" t="str">
        <f t="shared" si="9"/>
        <v/>
      </c>
    </row>
    <row r="60" spans="1:34" ht="15" customHeight="1" x14ac:dyDescent="0.25">
      <c r="A60" s="20" t="s">
        <v>444</v>
      </c>
      <c r="B60" s="21" t="s">
        <v>445</v>
      </c>
      <c r="C60" s="21"/>
      <c r="D60" s="21"/>
      <c r="E60" s="21"/>
      <c r="F60" s="21">
        <f t="shared" si="10"/>
        <v>1</v>
      </c>
      <c r="G60" s="22">
        <f t="shared" si="11"/>
        <v>1</v>
      </c>
      <c r="H60" s="23">
        <f t="shared" si="12"/>
        <v>22</v>
      </c>
      <c r="I60" s="22">
        <f t="shared" si="13"/>
        <v>22</v>
      </c>
      <c r="J60" s="22">
        <f t="shared" si="14"/>
        <v>0</v>
      </c>
      <c r="K60" s="22">
        <f t="shared" si="15"/>
        <v>0</v>
      </c>
      <c r="L60" s="22">
        <f t="shared" si="16"/>
        <v>0</v>
      </c>
      <c r="AC60" s="19"/>
      <c r="AD60" s="19"/>
      <c r="AE60" s="19" t="str">
        <f t="shared" si="6"/>
        <v/>
      </c>
      <c r="AF60" s="19" t="str">
        <f t="shared" si="7"/>
        <v/>
      </c>
      <c r="AG60" s="19" t="str">
        <f t="shared" si="8"/>
        <v/>
      </c>
      <c r="AH60" s="19" t="str">
        <f t="shared" si="9"/>
        <v/>
      </c>
    </row>
    <row r="61" spans="1:34" ht="15" customHeight="1" x14ac:dyDescent="0.25">
      <c r="A61" s="24" t="s">
        <v>446</v>
      </c>
      <c r="B61" s="25" t="s">
        <v>424</v>
      </c>
      <c r="C61" s="25"/>
      <c r="D61" s="25"/>
      <c r="E61" s="25"/>
      <c r="F61" s="25">
        <f t="shared" si="10"/>
        <v>1</v>
      </c>
      <c r="G61" s="26">
        <f t="shared" si="11"/>
        <v>1</v>
      </c>
      <c r="H61" s="27">
        <f t="shared" si="12"/>
        <v>34</v>
      </c>
      <c r="I61" s="26">
        <f t="shared" si="13"/>
        <v>34</v>
      </c>
      <c r="J61" s="26">
        <f t="shared" si="14"/>
        <v>0</v>
      </c>
      <c r="K61" s="26">
        <f t="shared" si="15"/>
        <v>0</v>
      </c>
      <c r="L61" s="26">
        <f t="shared" si="16"/>
        <v>0</v>
      </c>
      <c r="AC61" s="19"/>
      <c r="AD61" s="19"/>
      <c r="AE61" s="19" t="str">
        <f t="shared" si="6"/>
        <v/>
      </c>
      <c r="AF61" s="19" t="str">
        <f t="shared" si="7"/>
        <v/>
      </c>
      <c r="AG61" s="19" t="str">
        <f t="shared" si="8"/>
        <v/>
      </c>
      <c r="AH61" s="19" t="str">
        <f t="shared" si="9"/>
        <v/>
      </c>
    </row>
    <row r="62" spans="1:34" ht="15" customHeight="1" x14ac:dyDescent="0.25">
      <c r="A62" s="20" t="s">
        <v>447</v>
      </c>
      <c r="B62" s="21" t="s">
        <v>448</v>
      </c>
      <c r="C62" s="21" t="s">
        <v>449</v>
      </c>
      <c r="D62" s="21"/>
      <c r="E62" s="21"/>
      <c r="F62" s="21">
        <f t="shared" si="10"/>
        <v>2</v>
      </c>
      <c r="G62" s="22">
        <f t="shared" si="11"/>
        <v>0.5</v>
      </c>
      <c r="H62" s="23">
        <f t="shared" si="12"/>
        <v>31</v>
      </c>
      <c r="I62" s="22">
        <f t="shared" si="13"/>
        <v>15.5</v>
      </c>
      <c r="J62" s="22">
        <f t="shared" si="14"/>
        <v>15.5</v>
      </c>
      <c r="K62" s="22">
        <f t="shared" si="15"/>
        <v>0</v>
      </c>
      <c r="L62" s="22">
        <f t="shared" si="16"/>
        <v>0</v>
      </c>
      <c r="AC62" s="19"/>
      <c r="AD62" s="19"/>
      <c r="AE62" s="19" t="str">
        <f t="shared" si="6"/>
        <v/>
      </c>
      <c r="AF62" s="19" t="str">
        <f t="shared" si="7"/>
        <v/>
      </c>
      <c r="AG62" s="19" t="str">
        <f t="shared" si="8"/>
        <v/>
      </c>
      <c r="AH62" s="19" t="str">
        <f t="shared" si="9"/>
        <v/>
      </c>
    </row>
    <row r="63" spans="1:34" ht="15" customHeight="1" x14ac:dyDescent="0.25">
      <c r="A63" s="24" t="s">
        <v>450</v>
      </c>
      <c r="B63" s="25" t="s">
        <v>426</v>
      </c>
      <c r="C63" s="25"/>
      <c r="D63" s="25"/>
      <c r="E63" s="25"/>
      <c r="F63" s="25">
        <f t="shared" si="10"/>
        <v>1</v>
      </c>
      <c r="G63" s="26">
        <f t="shared" si="11"/>
        <v>1</v>
      </c>
      <c r="H63" s="27">
        <f t="shared" si="12"/>
        <v>10</v>
      </c>
      <c r="I63" s="26">
        <f t="shared" si="13"/>
        <v>10</v>
      </c>
      <c r="J63" s="26">
        <f t="shared" si="14"/>
        <v>0</v>
      </c>
      <c r="K63" s="26">
        <f t="shared" si="15"/>
        <v>0</v>
      </c>
      <c r="L63" s="26">
        <f t="shared" si="16"/>
        <v>0</v>
      </c>
      <c r="AC63" s="19"/>
      <c r="AD63" s="19"/>
      <c r="AE63" s="19" t="str">
        <f t="shared" si="6"/>
        <v/>
      </c>
      <c r="AF63" s="19" t="str">
        <f t="shared" si="7"/>
        <v/>
      </c>
      <c r="AG63" s="19" t="str">
        <f t="shared" si="8"/>
        <v/>
      </c>
      <c r="AH63" s="19" t="str">
        <f t="shared" si="9"/>
        <v/>
      </c>
    </row>
    <row r="64" spans="1:34" ht="15" customHeight="1" x14ac:dyDescent="0.25">
      <c r="A64" s="20" t="s">
        <v>264</v>
      </c>
      <c r="B64" s="21" t="s">
        <v>451</v>
      </c>
      <c r="C64" s="21" t="s">
        <v>419</v>
      </c>
      <c r="D64" s="21"/>
      <c r="E64" s="21"/>
      <c r="F64" s="21">
        <f t="shared" si="10"/>
        <v>2</v>
      </c>
      <c r="G64" s="22">
        <f t="shared" si="11"/>
        <v>0.5</v>
      </c>
      <c r="H64" s="23">
        <f t="shared" si="12"/>
        <v>6</v>
      </c>
      <c r="I64" s="22">
        <f t="shared" si="13"/>
        <v>3</v>
      </c>
      <c r="J64" s="22">
        <f t="shared" si="14"/>
        <v>3</v>
      </c>
      <c r="K64" s="22">
        <f t="shared" si="15"/>
        <v>0</v>
      </c>
      <c r="L64" s="22">
        <f t="shared" si="16"/>
        <v>0</v>
      </c>
      <c r="AC64" s="19"/>
      <c r="AD64" s="19"/>
      <c r="AE64" s="19" t="str">
        <f t="shared" si="6"/>
        <v/>
      </c>
      <c r="AF64" s="19" t="str">
        <f t="shared" si="7"/>
        <v/>
      </c>
      <c r="AG64" s="19" t="str">
        <f t="shared" si="8"/>
        <v/>
      </c>
      <c r="AH64" s="19" t="str">
        <f t="shared" si="9"/>
        <v/>
      </c>
    </row>
    <row r="65" spans="1:34" ht="15" customHeight="1" x14ac:dyDescent="0.25">
      <c r="A65" s="24" t="s">
        <v>452</v>
      </c>
      <c r="B65" s="25" t="s">
        <v>421</v>
      </c>
      <c r="C65" s="25"/>
      <c r="D65" s="25"/>
      <c r="E65" s="25"/>
      <c r="F65" s="25">
        <f t="shared" si="10"/>
        <v>1</v>
      </c>
      <c r="G65" s="26">
        <f t="shared" si="11"/>
        <v>1</v>
      </c>
      <c r="H65" s="27">
        <f t="shared" si="12"/>
        <v>30</v>
      </c>
      <c r="I65" s="26">
        <f t="shared" si="13"/>
        <v>30</v>
      </c>
      <c r="J65" s="26">
        <f t="shared" si="14"/>
        <v>0</v>
      </c>
      <c r="K65" s="26">
        <f t="shared" si="15"/>
        <v>0</v>
      </c>
      <c r="L65" s="26">
        <f t="shared" si="16"/>
        <v>0</v>
      </c>
      <c r="AC65" s="19"/>
      <c r="AD65" s="19"/>
      <c r="AE65" s="19" t="str">
        <f t="shared" si="6"/>
        <v/>
      </c>
      <c r="AF65" s="19" t="str">
        <f t="shared" si="7"/>
        <v/>
      </c>
      <c r="AG65" s="19" t="str">
        <f t="shared" si="8"/>
        <v/>
      </c>
      <c r="AH65" s="19" t="str">
        <f t="shared" si="9"/>
        <v/>
      </c>
    </row>
    <row r="66" spans="1:34" ht="15" customHeight="1" x14ac:dyDescent="0.25">
      <c r="A66" s="20" t="s">
        <v>453</v>
      </c>
      <c r="B66" s="21" t="s">
        <v>421</v>
      </c>
      <c r="C66" s="21"/>
      <c r="D66" s="21"/>
      <c r="E66" s="21"/>
      <c r="F66" s="21">
        <f t="shared" si="10"/>
        <v>1</v>
      </c>
      <c r="G66" s="22">
        <f t="shared" si="11"/>
        <v>1</v>
      </c>
      <c r="H66" s="23">
        <f t="shared" si="12"/>
        <v>35</v>
      </c>
      <c r="I66" s="22">
        <f t="shared" si="13"/>
        <v>35</v>
      </c>
      <c r="J66" s="22">
        <f t="shared" si="14"/>
        <v>0</v>
      </c>
      <c r="K66" s="22">
        <f t="shared" si="15"/>
        <v>0</v>
      </c>
      <c r="L66" s="22">
        <f t="shared" si="16"/>
        <v>0</v>
      </c>
      <c r="AC66" s="19"/>
      <c r="AD66" s="19"/>
      <c r="AE66" s="19" t="str">
        <f t="shared" si="6"/>
        <v/>
      </c>
      <c r="AF66" s="19" t="str">
        <f t="shared" si="7"/>
        <v/>
      </c>
      <c r="AG66" s="19" t="str">
        <f t="shared" si="8"/>
        <v/>
      </c>
      <c r="AH66" s="19" t="str">
        <f t="shared" si="9"/>
        <v/>
      </c>
    </row>
    <row r="67" spans="1:34" ht="15" customHeight="1" x14ac:dyDescent="0.25">
      <c r="A67" s="24" t="s">
        <v>454</v>
      </c>
      <c r="B67" s="25" t="s">
        <v>455</v>
      </c>
      <c r="C67" s="25" t="s">
        <v>440</v>
      </c>
      <c r="D67" s="25"/>
      <c r="E67" s="25"/>
      <c r="F67" s="25">
        <f t="shared" si="10"/>
        <v>2</v>
      </c>
      <c r="G67" s="26">
        <f t="shared" si="11"/>
        <v>0.5</v>
      </c>
      <c r="H67" s="27">
        <f t="shared" si="12"/>
        <v>16</v>
      </c>
      <c r="I67" s="26">
        <f t="shared" si="13"/>
        <v>8</v>
      </c>
      <c r="J67" s="26">
        <f t="shared" si="14"/>
        <v>8</v>
      </c>
      <c r="K67" s="26">
        <f t="shared" si="15"/>
        <v>0</v>
      </c>
      <c r="L67" s="26">
        <f t="shared" si="16"/>
        <v>0</v>
      </c>
      <c r="AC67" s="19"/>
      <c r="AD67" s="19"/>
      <c r="AE67" s="19" t="str">
        <f t="shared" si="6"/>
        <v/>
      </c>
      <c r="AF67" s="19" t="str">
        <f t="shared" si="7"/>
        <v/>
      </c>
      <c r="AG67" s="19" t="str">
        <f t="shared" si="8"/>
        <v/>
      </c>
      <c r="AH67" s="19" t="str">
        <f t="shared" si="9"/>
        <v/>
      </c>
    </row>
    <row r="68" spans="1:34" ht="15" customHeight="1" x14ac:dyDescent="0.25">
      <c r="A68" s="20" t="s">
        <v>456</v>
      </c>
      <c r="B68" s="21" t="s">
        <v>417</v>
      </c>
      <c r="C68" s="21"/>
      <c r="D68" s="21"/>
      <c r="E68" s="21"/>
      <c r="F68" s="21">
        <f t="shared" si="10"/>
        <v>1</v>
      </c>
      <c r="G68" s="22">
        <f t="shared" si="11"/>
        <v>1</v>
      </c>
      <c r="H68" s="23">
        <f t="shared" si="12"/>
        <v>21</v>
      </c>
      <c r="I68" s="22">
        <f t="shared" si="13"/>
        <v>21</v>
      </c>
      <c r="J68" s="22">
        <f t="shared" si="14"/>
        <v>0</v>
      </c>
      <c r="K68" s="22">
        <f t="shared" si="15"/>
        <v>0</v>
      </c>
      <c r="L68" s="22">
        <f t="shared" si="16"/>
        <v>0</v>
      </c>
      <c r="AC68" s="19"/>
      <c r="AD68" s="19"/>
      <c r="AE68" s="19" t="str">
        <f t="shared" si="6"/>
        <v/>
      </c>
      <c r="AF68" s="19" t="str">
        <f t="shared" si="7"/>
        <v/>
      </c>
      <c r="AG68" s="19" t="str">
        <f t="shared" si="8"/>
        <v/>
      </c>
      <c r="AH68" s="19" t="str">
        <f t="shared" si="9"/>
        <v/>
      </c>
    </row>
    <row r="69" spans="1:34" ht="15" customHeight="1" x14ac:dyDescent="0.25">
      <c r="A69" s="24" t="s">
        <v>171</v>
      </c>
      <c r="B69" s="25" t="s">
        <v>430</v>
      </c>
      <c r="C69" s="25"/>
      <c r="D69" s="25"/>
      <c r="E69" s="25"/>
      <c r="F69" s="25">
        <f t="shared" si="10"/>
        <v>1</v>
      </c>
      <c r="G69" s="26">
        <f t="shared" si="11"/>
        <v>1</v>
      </c>
      <c r="H69" s="27">
        <f t="shared" si="12"/>
        <v>11</v>
      </c>
      <c r="I69" s="26">
        <f t="shared" si="13"/>
        <v>11</v>
      </c>
      <c r="J69" s="26">
        <f t="shared" si="14"/>
        <v>0</v>
      </c>
      <c r="K69" s="26">
        <f t="shared" si="15"/>
        <v>0</v>
      </c>
      <c r="L69" s="26">
        <f t="shared" si="16"/>
        <v>0</v>
      </c>
      <c r="AC69" s="19"/>
      <c r="AD69" s="19"/>
      <c r="AE69" s="19" t="str">
        <f t="shared" si="6"/>
        <v/>
      </c>
      <c r="AF69" s="19" t="str">
        <f t="shared" si="7"/>
        <v/>
      </c>
      <c r="AG69" s="19" t="str">
        <f t="shared" si="8"/>
        <v/>
      </c>
      <c r="AH69" s="19" t="str">
        <f t="shared" si="9"/>
        <v/>
      </c>
    </row>
    <row r="70" spans="1:34" ht="15" customHeight="1" x14ac:dyDescent="0.25">
      <c r="A70" s="20" t="s">
        <v>457</v>
      </c>
      <c r="B70" s="21" t="s">
        <v>458</v>
      </c>
      <c r="C70" s="21"/>
      <c r="D70" s="21"/>
      <c r="E70" s="21"/>
      <c r="F70" s="21">
        <f t="shared" si="10"/>
        <v>1</v>
      </c>
      <c r="G70" s="22">
        <f t="shared" si="11"/>
        <v>1</v>
      </c>
      <c r="H70" s="23">
        <f t="shared" si="12"/>
        <v>27</v>
      </c>
      <c r="I70" s="22">
        <f t="shared" si="13"/>
        <v>27</v>
      </c>
      <c r="J70" s="22">
        <f t="shared" si="14"/>
        <v>0</v>
      </c>
      <c r="K70" s="22">
        <f t="shared" si="15"/>
        <v>0</v>
      </c>
      <c r="L70" s="22">
        <f t="shared" si="16"/>
        <v>0</v>
      </c>
      <c r="AC70" s="19"/>
      <c r="AD70" s="19"/>
      <c r="AE70" s="19" t="str">
        <f t="shared" si="6"/>
        <v/>
      </c>
      <c r="AF70" s="19" t="str">
        <f t="shared" si="7"/>
        <v/>
      </c>
      <c r="AG70" s="19" t="str">
        <f t="shared" si="8"/>
        <v/>
      </c>
      <c r="AH70" s="19" t="str">
        <f t="shared" si="9"/>
        <v/>
      </c>
    </row>
    <row r="71" spans="1:34" ht="15" customHeight="1" x14ac:dyDescent="0.25">
      <c r="A71" s="24" t="s">
        <v>459</v>
      </c>
      <c r="B71" s="25" t="s">
        <v>460</v>
      </c>
      <c r="C71" s="25" t="s">
        <v>461</v>
      </c>
      <c r="D71" s="25" t="s">
        <v>420</v>
      </c>
      <c r="E71" s="25"/>
      <c r="F71" s="25">
        <f t="shared" si="10"/>
        <v>3</v>
      </c>
      <c r="G71" s="26">
        <f t="shared" si="11"/>
        <v>0.33333333333333331</v>
      </c>
      <c r="H71" s="27">
        <f t="shared" si="12"/>
        <v>14</v>
      </c>
      <c r="I71" s="26">
        <f t="shared" si="13"/>
        <v>4.6666666666666661</v>
      </c>
      <c r="J71" s="26">
        <f t="shared" si="14"/>
        <v>4.6666666666666661</v>
      </c>
      <c r="K71" s="26">
        <f t="shared" si="15"/>
        <v>4.6666666666666661</v>
      </c>
      <c r="L71" s="26">
        <f t="shared" si="16"/>
        <v>0</v>
      </c>
      <c r="AC71" s="19"/>
      <c r="AD71" s="19"/>
      <c r="AE71" s="19" t="str">
        <f t="shared" si="6"/>
        <v/>
      </c>
      <c r="AF71" s="19" t="str">
        <f t="shared" si="7"/>
        <v/>
      </c>
      <c r="AG71" s="19" t="str">
        <f t="shared" si="8"/>
        <v/>
      </c>
      <c r="AH71" s="19" t="str">
        <f t="shared" si="9"/>
        <v/>
      </c>
    </row>
    <row r="72" spans="1:34" ht="15" customHeight="1" x14ac:dyDescent="0.25">
      <c r="A72" s="20" t="s">
        <v>148</v>
      </c>
      <c r="B72" s="21" t="s">
        <v>451</v>
      </c>
      <c r="C72" s="21" t="s">
        <v>462</v>
      </c>
      <c r="D72" s="21"/>
      <c r="E72" s="21"/>
      <c r="F72" s="21">
        <f t="shared" si="10"/>
        <v>2</v>
      </c>
      <c r="G72" s="22">
        <f t="shared" si="11"/>
        <v>0.5</v>
      </c>
      <c r="H72" s="23">
        <f t="shared" si="12"/>
        <v>20</v>
      </c>
      <c r="I72" s="22">
        <f t="shared" si="13"/>
        <v>10</v>
      </c>
      <c r="J72" s="22">
        <f t="shared" si="14"/>
        <v>10</v>
      </c>
      <c r="K72" s="22">
        <f t="shared" si="15"/>
        <v>0</v>
      </c>
      <c r="L72" s="22">
        <f t="shared" si="16"/>
        <v>0</v>
      </c>
      <c r="AC72" s="19"/>
      <c r="AD72" s="19"/>
      <c r="AE72" s="19" t="str">
        <f t="shared" si="6"/>
        <v/>
      </c>
      <c r="AF72" s="19" t="str">
        <f t="shared" si="7"/>
        <v/>
      </c>
      <c r="AG72" s="19" t="str">
        <f t="shared" si="8"/>
        <v/>
      </c>
      <c r="AH72" s="19" t="str">
        <f t="shared" si="9"/>
        <v/>
      </c>
    </row>
    <row r="73" spans="1:34" ht="15" customHeight="1" x14ac:dyDescent="0.25">
      <c r="A73" s="24" t="s">
        <v>113</v>
      </c>
      <c r="B73" s="25" t="s">
        <v>460</v>
      </c>
      <c r="C73" s="25"/>
      <c r="D73" s="25"/>
      <c r="E73" s="25"/>
      <c r="F73" s="25">
        <f t="shared" si="10"/>
        <v>1</v>
      </c>
      <c r="G73" s="26">
        <f t="shared" si="11"/>
        <v>1</v>
      </c>
      <c r="H73" s="27">
        <f t="shared" si="12"/>
        <v>1</v>
      </c>
      <c r="I73" s="26">
        <f t="shared" si="13"/>
        <v>1</v>
      </c>
      <c r="J73" s="26">
        <f t="shared" si="14"/>
        <v>0</v>
      </c>
      <c r="K73" s="26">
        <f t="shared" si="15"/>
        <v>0</v>
      </c>
      <c r="L73" s="26">
        <f t="shared" si="16"/>
        <v>0</v>
      </c>
      <c r="AC73" s="19"/>
      <c r="AD73" s="19"/>
      <c r="AE73" s="19" t="str">
        <f t="shared" si="6"/>
        <v/>
      </c>
      <c r="AF73" s="19" t="str">
        <f t="shared" si="7"/>
        <v/>
      </c>
      <c r="AG73" s="19" t="str">
        <f t="shared" si="8"/>
        <v/>
      </c>
      <c r="AH73" s="19" t="str">
        <f t="shared" si="9"/>
        <v/>
      </c>
    </row>
    <row r="74" spans="1:34" ht="15" customHeight="1" x14ac:dyDescent="0.25">
      <c r="A74" s="20" t="s">
        <v>463</v>
      </c>
      <c r="B74" s="21" t="s">
        <v>420</v>
      </c>
      <c r="C74" s="21"/>
      <c r="D74" s="21"/>
      <c r="E74" s="21"/>
      <c r="F74" s="21">
        <f t="shared" si="10"/>
        <v>1</v>
      </c>
      <c r="G74" s="22">
        <f t="shared" si="11"/>
        <v>1</v>
      </c>
      <c r="H74" s="23">
        <f t="shared" si="12"/>
        <v>23</v>
      </c>
      <c r="I74" s="22">
        <f t="shared" si="13"/>
        <v>23</v>
      </c>
      <c r="J74" s="22">
        <f t="shared" si="14"/>
        <v>0</v>
      </c>
      <c r="K74" s="22">
        <f t="shared" si="15"/>
        <v>0</v>
      </c>
      <c r="L74" s="22">
        <f t="shared" si="16"/>
        <v>0</v>
      </c>
      <c r="AC74" s="19"/>
      <c r="AD74" s="19"/>
      <c r="AE74" s="19" t="str">
        <f t="shared" si="6"/>
        <v/>
      </c>
      <c r="AF74" s="19" t="str">
        <f t="shared" si="7"/>
        <v/>
      </c>
      <c r="AG74" s="19" t="str">
        <f t="shared" si="8"/>
        <v/>
      </c>
      <c r="AH74" s="19" t="str">
        <f t="shared" si="9"/>
        <v/>
      </c>
    </row>
    <row r="75" spans="1:34" ht="15" customHeight="1" x14ac:dyDescent="0.25">
      <c r="A75" s="24" t="s">
        <v>464</v>
      </c>
      <c r="B75" s="25" t="s">
        <v>460</v>
      </c>
      <c r="C75" s="25"/>
      <c r="D75" s="25"/>
      <c r="E75" s="25"/>
      <c r="F75" s="25">
        <f t="shared" si="10"/>
        <v>1</v>
      </c>
      <c r="G75" s="26">
        <f t="shared" si="11"/>
        <v>1</v>
      </c>
      <c r="H75" s="27">
        <f t="shared" si="12"/>
        <v>2</v>
      </c>
      <c r="I75" s="26">
        <f t="shared" si="13"/>
        <v>2</v>
      </c>
      <c r="J75" s="26">
        <f t="shared" si="14"/>
        <v>0</v>
      </c>
      <c r="K75" s="26">
        <f t="shared" si="15"/>
        <v>0</v>
      </c>
      <c r="L75" s="26">
        <f t="shared" si="16"/>
        <v>0</v>
      </c>
      <c r="AC75" s="19"/>
      <c r="AD75" s="19"/>
      <c r="AE75" s="19" t="str">
        <f t="shared" si="6"/>
        <v/>
      </c>
      <c r="AF75" s="19" t="str">
        <f t="shared" si="7"/>
        <v/>
      </c>
      <c r="AG75" s="19" t="str">
        <f t="shared" si="8"/>
        <v/>
      </c>
      <c r="AH75" s="19" t="str">
        <f t="shared" si="9"/>
        <v/>
      </c>
    </row>
    <row r="76" spans="1:34" ht="15" customHeight="1" x14ac:dyDescent="0.25">
      <c r="A76" s="20" t="s">
        <v>52</v>
      </c>
      <c r="B76" s="21" t="s">
        <v>465</v>
      </c>
      <c r="C76" s="21"/>
      <c r="D76" s="21"/>
      <c r="E76" s="21"/>
      <c r="F76" s="21">
        <f t="shared" si="10"/>
        <v>1</v>
      </c>
      <c r="G76" s="22">
        <f t="shared" si="11"/>
        <v>1</v>
      </c>
      <c r="H76" s="23">
        <f t="shared" si="12"/>
        <v>32</v>
      </c>
      <c r="I76" s="22">
        <f t="shared" si="13"/>
        <v>32</v>
      </c>
      <c r="J76" s="22">
        <f t="shared" si="14"/>
        <v>0</v>
      </c>
      <c r="K76" s="22">
        <f t="shared" si="15"/>
        <v>0</v>
      </c>
      <c r="L76" s="22">
        <f t="shared" si="16"/>
        <v>0</v>
      </c>
      <c r="AC76" s="19"/>
      <c r="AD76" s="19"/>
      <c r="AE76" s="19" t="str">
        <f t="shared" si="6"/>
        <v/>
      </c>
      <c r="AF76" s="19" t="str">
        <f t="shared" si="7"/>
        <v/>
      </c>
      <c r="AG76" s="19" t="str">
        <f t="shared" si="8"/>
        <v/>
      </c>
      <c r="AH76" s="19" t="str">
        <f t="shared" si="9"/>
        <v/>
      </c>
    </row>
    <row r="79" spans="1:34" ht="15" customHeight="1" x14ac:dyDescent="0.25">
      <c r="A79" s="17" t="s">
        <v>466</v>
      </c>
    </row>
    <row r="80" spans="1:34" ht="36" customHeight="1" x14ac:dyDescent="0.25">
      <c r="A80" s="18" t="s">
        <v>467</v>
      </c>
      <c r="B80" s="18" t="s">
        <v>468</v>
      </c>
      <c r="C80" s="18" t="s">
        <v>469</v>
      </c>
      <c r="D80" s="18" t="s">
        <v>470</v>
      </c>
      <c r="E80" s="18" t="s">
        <v>471</v>
      </c>
      <c r="AC80" s="19"/>
      <c r="AD80" s="19"/>
      <c r="AE80" s="19" t="str">
        <f t="shared" ref="AE80:AE110" si="17">IF(R80="","",IF(R80=0,"",(AB80/R80)^(1/10)-1))</f>
        <v/>
      </c>
      <c r="AF80" s="19" t="str">
        <f t="shared" ref="AF80:AF110" si="18">IF(W80="","",IF(W80=0,"",(AB80/W80)^(1/5)-1))</f>
        <v/>
      </c>
      <c r="AG80" s="19" t="str">
        <f t="shared" ref="AG80:AG110" si="19">IF(Y80="","",IF(Y80=0,"",(AB80/Y80)^(1/3)-1))</f>
        <v/>
      </c>
      <c r="AH80" s="19" t="str">
        <f t="shared" ref="AH80:AH110" si="20">IF(AA80="","",IF(AA80=0,"",(AB80-AA80)/AA80))</f>
        <v/>
      </c>
    </row>
    <row r="81" spans="1:34" ht="15" customHeight="1" x14ac:dyDescent="0.25">
      <c r="A81" s="25">
        <v>1</v>
      </c>
      <c r="B81" s="23" t="s">
        <v>421</v>
      </c>
      <c r="C81" s="22">
        <f t="shared" ref="C81:C110" si="21">SUMPRODUCT((B$42:B$76=B81)*G$42:G$76)+SUMPRODUCT((C$42:C$76=B81)*G$42:G$76)+SUMPRODUCT((D$42:D$76=B81)*G$42:G$76)+SUMPRODUCT((E$42:E$76=B81)*G$42:G$76)</f>
        <v>4</v>
      </c>
      <c r="D81" s="22">
        <f t="shared" ref="D81:D110" si="22">SUMPRODUCT((B$42:B$76=B81)*I$42:I$76)+SUMPRODUCT((C$42:C$76=B81)*J$42:J$76)+SUMPRODUCT((D$42:D$76=B81)*K$42:K$76)+SUMPRODUCT((E$42:E$76=B81)*L$42:L$76)</f>
        <v>127</v>
      </c>
      <c r="E81" s="28">
        <f t="shared" ref="E81:E110" si="23">D81/C81</f>
        <v>31.75</v>
      </c>
      <c r="AC81" s="19"/>
      <c r="AD81" s="19"/>
      <c r="AE81" s="19" t="str">
        <f t="shared" si="17"/>
        <v/>
      </c>
      <c r="AF81" s="19" t="str">
        <f t="shared" si="18"/>
        <v/>
      </c>
      <c r="AG81" s="19" t="str">
        <f t="shared" si="19"/>
        <v/>
      </c>
      <c r="AH81" s="19" t="str">
        <f t="shared" si="20"/>
        <v/>
      </c>
    </row>
    <row r="82" spans="1:34" ht="15" customHeight="1" x14ac:dyDescent="0.25">
      <c r="A82" s="25">
        <v>2</v>
      </c>
      <c r="B82" s="27" t="s">
        <v>448</v>
      </c>
      <c r="C82" s="26">
        <f t="shared" si="21"/>
        <v>0.5</v>
      </c>
      <c r="D82" s="26">
        <f t="shared" si="22"/>
        <v>15.5</v>
      </c>
      <c r="E82" s="29">
        <f t="shared" si="23"/>
        <v>31</v>
      </c>
      <c r="AC82" s="19"/>
      <c r="AD82" s="19"/>
      <c r="AE82" s="19" t="str">
        <f t="shared" si="17"/>
        <v/>
      </c>
      <c r="AF82" s="19" t="str">
        <f t="shared" si="18"/>
        <v/>
      </c>
      <c r="AG82" s="19" t="str">
        <f t="shared" si="19"/>
        <v/>
      </c>
      <c r="AH82" s="19" t="str">
        <f t="shared" si="20"/>
        <v/>
      </c>
    </row>
    <row r="83" spans="1:34" ht="15" customHeight="1" x14ac:dyDescent="0.25">
      <c r="A83" s="25">
        <v>3</v>
      </c>
      <c r="B83" s="23" t="s">
        <v>449</v>
      </c>
      <c r="C83" s="22">
        <f t="shared" si="21"/>
        <v>0.5</v>
      </c>
      <c r="D83" s="22">
        <f t="shared" si="22"/>
        <v>15.5</v>
      </c>
      <c r="E83" s="28">
        <f t="shared" si="23"/>
        <v>31</v>
      </c>
      <c r="AC83" s="19"/>
      <c r="AD83" s="19"/>
      <c r="AE83" s="19" t="str">
        <f t="shared" si="17"/>
        <v/>
      </c>
      <c r="AF83" s="19" t="str">
        <f t="shared" si="18"/>
        <v/>
      </c>
      <c r="AG83" s="19" t="str">
        <f t="shared" si="19"/>
        <v/>
      </c>
      <c r="AH83" s="19" t="str">
        <f t="shared" si="20"/>
        <v/>
      </c>
    </row>
    <row r="84" spans="1:34" ht="15" customHeight="1" x14ac:dyDescent="0.25">
      <c r="A84" s="25">
        <v>4</v>
      </c>
      <c r="B84" s="27" t="s">
        <v>465</v>
      </c>
      <c r="C84" s="26">
        <f t="shared" si="21"/>
        <v>1</v>
      </c>
      <c r="D84" s="26">
        <f t="shared" si="22"/>
        <v>32</v>
      </c>
      <c r="E84" s="29">
        <f t="shared" si="23"/>
        <v>32</v>
      </c>
      <c r="AC84" s="19"/>
      <c r="AD84" s="19"/>
      <c r="AE84" s="19" t="str">
        <f t="shared" si="17"/>
        <v/>
      </c>
      <c r="AF84" s="19" t="str">
        <f t="shared" si="18"/>
        <v/>
      </c>
      <c r="AG84" s="19" t="str">
        <f t="shared" si="19"/>
        <v/>
      </c>
      <c r="AH84" s="19" t="str">
        <f t="shared" si="20"/>
        <v/>
      </c>
    </row>
    <row r="85" spans="1:34" ht="15" customHeight="1" x14ac:dyDescent="0.25">
      <c r="A85" s="25">
        <v>5</v>
      </c>
      <c r="B85" s="23" t="s">
        <v>424</v>
      </c>
      <c r="C85" s="22">
        <f t="shared" si="21"/>
        <v>3</v>
      </c>
      <c r="D85" s="22">
        <f t="shared" si="22"/>
        <v>77</v>
      </c>
      <c r="E85" s="28">
        <f t="shared" si="23"/>
        <v>25.666666666666668</v>
      </c>
      <c r="AC85" s="19"/>
      <c r="AD85" s="19"/>
      <c r="AE85" s="19" t="str">
        <f t="shared" si="17"/>
        <v/>
      </c>
      <c r="AF85" s="19" t="str">
        <f t="shared" si="18"/>
        <v/>
      </c>
      <c r="AG85" s="19" t="str">
        <f t="shared" si="19"/>
        <v/>
      </c>
      <c r="AH85" s="19" t="str">
        <f t="shared" si="20"/>
        <v/>
      </c>
    </row>
    <row r="86" spans="1:34" ht="15" customHeight="1" x14ac:dyDescent="0.25">
      <c r="A86" s="25">
        <v>6</v>
      </c>
      <c r="B86" s="27" t="s">
        <v>433</v>
      </c>
      <c r="C86" s="26">
        <f t="shared" si="21"/>
        <v>1</v>
      </c>
      <c r="D86" s="26">
        <f t="shared" si="22"/>
        <v>28</v>
      </c>
      <c r="E86" s="29">
        <f t="shared" si="23"/>
        <v>28</v>
      </c>
      <c r="AC86" s="19"/>
      <c r="AD86" s="19"/>
      <c r="AE86" s="19" t="str">
        <f t="shared" si="17"/>
        <v/>
      </c>
      <c r="AF86" s="19" t="str">
        <f t="shared" si="18"/>
        <v/>
      </c>
      <c r="AG86" s="19" t="str">
        <f t="shared" si="19"/>
        <v/>
      </c>
      <c r="AH86" s="19" t="str">
        <f t="shared" si="20"/>
        <v/>
      </c>
    </row>
    <row r="87" spans="1:34" ht="15" customHeight="1" x14ac:dyDescent="0.25">
      <c r="A87" s="25">
        <v>7</v>
      </c>
      <c r="B87" s="23" t="s">
        <v>458</v>
      </c>
      <c r="C87" s="22">
        <f t="shared" si="21"/>
        <v>1</v>
      </c>
      <c r="D87" s="22">
        <f t="shared" si="22"/>
        <v>27</v>
      </c>
      <c r="E87" s="28">
        <f t="shared" si="23"/>
        <v>27</v>
      </c>
      <c r="AC87" s="19"/>
      <c r="AD87" s="19"/>
      <c r="AE87" s="19" t="str">
        <f t="shared" si="17"/>
        <v/>
      </c>
      <c r="AF87" s="19" t="str">
        <f t="shared" si="18"/>
        <v/>
      </c>
      <c r="AG87" s="19" t="str">
        <f t="shared" si="19"/>
        <v/>
      </c>
      <c r="AH87" s="19" t="str">
        <f t="shared" si="20"/>
        <v/>
      </c>
    </row>
    <row r="88" spans="1:34" ht="15" customHeight="1" x14ac:dyDescent="0.25">
      <c r="A88" s="25">
        <v>8</v>
      </c>
      <c r="B88" s="27" t="s">
        <v>429</v>
      </c>
      <c r="C88" s="26">
        <f t="shared" si="21"/>
        <v>1</v>
      </c>
      <c r="D88" s="26">
        <f t="shared" si="22"/>
        <v>25</v>
      </c>
      <c r="E88" s="29">
        <f t="shared" si="23"/>
        <v>25</v>
      </c>
      <c r="AC88" s="19"/>
      <c r="AD88" s="19"/>
      <c r="AE88" s="19" t="str">
        <f t="shared" si="17"/>
        <v/>
      </c>
      <c r="AF88" s="19" t="str">
        <f t="shared" si="18"/>
        <v/>
      </c>
      <c r="AG88" s="19" t="str">
        <f t="shared" si="19"/>
        <v/>
      </c>
      <c r="AH88" s="19" t="str">
        <f t="shared" si="20"/>
        <v/>
      </c>
    </row>
    <row r="89" spans="1:34" ht="15" customHeight="1" x14ac:dyDescent="0.25">
      <c r="A89" s="25">
        <v>9</v>
      </c>
      <c r="B89" s="23" t="s">
        <v>460</v>
      </c>
      <c r="C89" s="22">
        <f t="shared" si="21"/>
        <v>2.333333333333333</v>
      </c>
      <c r="D89" s="22">
        <f t="shared" si="22"/>
        <v>7.6666666666666661</v>
      </c>
      <c r="E89" s="28">
        <f t="shared" si="23"/>
        <v>3.285714285714286</v>
      </c>
      <c r="AC89" s="19"/>
      <c r="AD89" s="19"/>
      <c r="AE89" s="19" t="str">
        <f t="shared" si="17"/>
        <v/>
      </c>
      <c r="AF89" s="19" t="str">
        <f t="shared" si="18"/>
        <v/>
      </c>
      <c r="AG89" s="19" t="str">
        <f t="shared" si="19"/>
        <v/>
      </c>
      <c r="AH89" s="19" t="str">
        <f t="shared" si="20"/>
        <v/>
      </c>
    </row>
    <row r="90" spans="1:34" ht="15" customHeight="1" x14ac:dyDescent="0.25">
      <c r="A90" s="25">
        <v>10</v>
      </c>
      <c r="B90" s="27" t="s">
        <v>445</v>
      </c>
      <c r="C90" s="26">
        <f t="shared" si="21"/>
        <v>1</v>
      </c>
      <c r="D90" s="26">
        <f t="shared" si="22"/>
        <v>22</v>
      </c>
      <c r="E90" s="29">
        <f t="shared" si="23"/>
        <v>22</v>
      </c>
      <c r="AC90" s="19"/>
      <c r="AD90" s="19"/>
      <c r="AE90" s="19" t="str">
        <f t="shared" si="17"/>
        <v/>
      </c>
      <c r="AF90" s="19" t="str">
        <f t="shared" si="18"/>
        <v/>
      </c>
      <c r="AG90" s="19" t="str">
        <f t="shared" si="19"/>
        <v/>
      </c>
      <c r="AH90" s="19" t="str">
        <f t="shared" si="20"/>
        <v/>
      </c>
    </row>
    <row r="91" spans="1:34" ht="15" customHeight="1" x14ac:dyDescent="0.25">
      <c r="A91" s="25">
        <v>11</v>
      </c>
      <c r="B91" s="23" t="s">
        <v>440</v>
      </c>
      <c r="C91" s="22">
        <f t="shared" si="21"/>
        <v>1.5</v>
      </c>
      <c r="D91" s="22">
        <f t="shared" si="22"/>
        <v>32</v>
      </c>
      <c r="E91" s="28">
        <f t="shared" si="23"/>
        <v>21.333333333333332</v>
      </c>
      <c r="AC91" s="19"/>
      <c r="AD91" s="19"/>
      <c r="AE91" s="19" t="str">
        <f t="shared" si="17"/>
        <v/>
      </c>
      <c r="AF91" s="19" t="str">
        <f t="shared" si="18"/>
        <v/>
      </c>
      <c r="AG91" s="19" t="str">
        <f t="shared" si="19"/>
        <v/>
      </c>
      <c r="AH91" s="19" t="str">
        <f t="shared" si="20"/>
        <v/>
      </c>
    </row>
    <row r="92" spans="1:34" ht="15" customHeight="1" x14ac:dyDescent="0.25">
      <c r="A92" s="25">
        <v>12</v>
      </c>
      <c r="B92" s="27" t="s">
        <v>462</v>
      </c>
      <c r="C92" s="26">
        <f t="shared" si="21"/>
        <v>0.5</v>
      </c>
      <c r="D92" s="26">
        <f t="shared" si="22"/>
        <v>10</v>
      </c>
      <c r="E92" s="29">
        <f t="shared" si="23"/>
        <v>20</v>
      </c>
      <c r="AC92" s="19"/>
      <c r="AD92" s="19"/>
      <c r="AE92" s="19" t="str">
        <f t="shared" si="17"/>
        <v/>
      </c>
      <c r="AF92" s="19" t="str">
        <f t="shared" si="18"/>
        <v/>
      </c>
      <c r="AG92" s="19" t="str">
        <f t="shared" si="19"/>
        <v/>
      </c>
      <c r="AH92" s="19" t="str">
        <f t="shared" si="20"/>
        <v/>
      </c>
    </row>
    <row r="93" spans="1:34" ht="15" customHeight="1" x14ac:dyDescent="0.25">
      <c r="A93" s="25">
        <v>13</v>
      </c>
      <c r="B93" s="23" t="s">
        <v>420</v>
      </c>
      <c r="C93" s="22">
        <f t="shared" si="21"/>
        <v>1.8333333333333333</v>
      </c>
      <c r="D93" s="22">
        <f t="shared" si="22"/>
        <v>29.666666666666664</v>
      </c>
      <c r="E93" s="28">
        <f t="shared" si="23"/>
        <v>16.18181818181818</v>
      </c>
      <c r="AC93" s="19"/>
      <c r="AD93" s="19"/>
      <c r="AE93" s="19" t="str">
        <f t="shared" si="17"/>
        <v/>
      </c>
      <c r="AF93" s="19" t="str">
        <f t="shared" si="18"/>
        <v/>
      </c>
      <c r="AG93" s="19" t="str">
        <f t="shared" si="19"/>
        <v/>
      </c>
      <c r="AH93" s="19" t="str">
        <f t="shared" si="20"/>
        <v/>
      </c>
    </row>
    <row r="94" spans="1:34" ht="15" customHeight="1" x14ac:dyDescent="0.25">
      <c r="A94" s="25">
        <v>14</v>
      </c>
      <c r="B94" s="27" t="s">
        <v>430</v>
      </c>
      <c r="C94" s="26">
        <f t="shared" si="21"/>
        <v>1.25</v>
      </c>
      <c r="D94" s="26">
        <f t="shared" si="22"/>
        <v>14</v>
      </c>
      <c r="E94" s="29">
        <f t="shared" si="23"/>
        <v>11.2</v>
      </c>
      <c r="AC94" s="19"/>
      <c r="AD94" s="19"/>
      <c r="AE94" s="19" t="str">
        <f t="shared" si="17"/>
        <v/>
      </c>
      <c r="AF94" s="19" t="str">
        <f t="shared" si="18"/>
        <v/>
      </c>
      <c r="AG94" s="19" t="str">
        <f t="shared" si="19"/>
        <v/>
      </c>
      <c r="AH94" s="19" t="str">
        <f t="shared" si="20"/>
        <v/>
      </c>
    </row>
    <row r="95" spans="1:34" ht="15" customHeight="1" x14ac:dyDescent="0.25">
      <c r="A95" s="25">
        <v>15</v>
      </c>
      <c r="B95" s="23" t="s">
        <v>461</v>
      </c>
      <c r="C95" s="22">
        <f t="shared" si="21"/>
        <v>0.33333333333333331</v>
      </c>
      <c r="D95" s="22">
        <f t="shared" si="22"/>
        <v>4.6666666666666661</v>
      </c>
      <c r="E95" s="28">
        <f t="shared" si="23"/>
        <v>13.999999999999998</v>
      </c>
      <c r="AC95" s="19"/>
      <c r="AD95" s="19"/>
      <c r="AE95" s="19" t="str">
        <f t="shared" si="17"/>
        <v/>
      </c>
      <c r="AF95" s="19" t="str">
        <f t="shared" si="18"/>
        <v/>
      </c>
      <c r="AG95" s="19" t="str">
        <f t="shared" si="19"/>
        <v/>
      </c>
      <c r="AH95" s="19" t="str">
        <f t="shared" si="20"/>
        <v/>
      </c>
    </row>
    <row r="96" spans="1:34" ht="15" customHeight="1" x14ac:dyDescent="0.25">
      <c r="A96" s="25">
        <v>16</v>
      </c>
      <c r="B96" s="27" t="s">
        <v>441</v>
      </c>
      <c r="C96" s="26">
        <f t="shared" si="21"/>
        <v>0.5</v>
      </c>
      <c r="D96" s="26">
        <f t="shared" si="22"/>
        <v>9</v>
      </c>
      <c r="E96" s="29">
        <f t="shared" si="23"/>
        <v>18</v>
      </c>
      <c r="AC96" s="19"/>
      <c r="AD96" s="19"/>
      <c r="AE96" s="19" t="str">
        <f t="shared" si="17"/>
        <v/>
      </c>
      <c r="AF96" s="19" t="str">
        <f t="shared" si="18"/>
        <v/>
      </c>
      <c r="AG96" s="19" t="str">
        <f t="shared" si="19"/>
        <v/>
      </c>
      <c r="AH96" s="19" t="str">
        <f t="shared" si="20"/>
        <v/>
      </c>
    </row>
    <row r="97" spans="1:34" ht="15" customHeight="1" x14ac:dyDescent="0.25">
      <c r="A97" s="25">
        <v>17</v>
      </c>
      <c r="B97" s="23" t="s">
        <v>442</v>
      </c>
      <c r="C97" s="22">
        <f t="shared" si="21"/>
        <v>0.5</v>
      </c>
      <c r="D97" s="22">
        <f t="shared" si="22"/>
        <v>9</v>
      </c>
      <c r="E97" s="28">
        <f t="shared" si="23"/>
        <v>18</v>
      </c>
      <c r="AC97" s="19"/>
      <c r="AD97" s="19"/>
      <c r="AE97" s="19" t="str">
        <f t="shared" si="17"/>
        <v/>
      </c>
      <c r="AF97" s="19" t="str">
        <f t="shared" si="18"/>
        <v/>
      </c>
      <c r="AG97" s="19" t="str">
        <f t="shared" si="19"/>
        <v/>
      </c>
      <c r="AH97" s="19" t="str">
        <f t="shared" si="20"/>
        <v/>
      </c>
    </row>
    <row r="98" spans="1:34" ht="15" customHeight="1" x14ac:dyDescent="0.25">
      <c r="A98" s="25">
        <v>18</v>
      </c>
      <c r="B98" s="27" t="s">
        <v>435</v>
      </c>
      <c r="C98" s="26">
        <f t="shared" si="21"/>
        <v>0.5</v>
      </c>
      <c r="D98" s="26">
        <f t="shared" si="22"/>
        <v>6.5</v>
      </c>
      <c r="E98" s="29">
        <f t="shared" si="23"/>
        <v>13</v>
      </c>
      <c r="AC98" s="19"/>
      <c r="AD98" s="19"/>
      <c r="AE98" s="19" t="str">
        <f t="shared" si="17"/>
        <v/>
      </c>
      <c r="AF98" s="19" t="str">
        <f t="shared" si="18"/>
        <v/>
      </c>
      <c r="AG98" s="19" t="str">
        <f t="shared" si="19"/>
        <v/>
      </c>
      <c r="AH98" s="19" t="str">
        <f t="shared" si="20"/>
        <v/>
      </c>
    </row>
    <row r="99" spans="1:34" ht="15" customHeight="1" x14ac:dyDescent="0.25">
      <c r="A99" s="25">
        <v>19</v>
      </c>
      <c r="B99" s="23" t="s">
        <v>436</v>
      </c>
      <c r="C99" s="22">
        <f t="shared" si="21"/>
        <v>0.5</v>
      </c>
      <c r="D99" s="22">
        <f t="shared" si="22"/>
        <v>6.5</v>
      </c>
      <c r="E99" s="28">
        <f t="shared" si="23"/>
        <v>13</v>
      </c>
      <c r="AC99" s="19"/>
      <c r="AD99" s="19"/>
      <c r="AE99" s="19" t="str">
        <f t="shared" si="17"/>
        <v/>
      </c>
      <c r="AF99" s="19" t="str">
        <f t="shared" si="18"/>
        <v/>
      </c>
      <c r="AG99" s="19" t="str">
        <f t="shared" si="19"/>
        <v/>
      </c>
      <c r="AH99" s="19" t="str">
        <f t="shared" si="20"/>
        <v/>
      </c>
    </row>
    <row r="100" spans="1:34" ht="15" customHeight="1" x14ac:dyDescent="0.25">
      <c r="A100" s="25">
        <v>20</v>
      </c>
      <c r="B100" s="27" t="s">
        <v>431</v>
      </c>
      <c r="C100" s="26">
        <f t="shared" si="21"/>
        <v>0.25</v>
      </c>
      <c r="D100" s="26">
        <f t="shared" si="22"/>
        <v>3</v>
      </c>
      <c r="E100" s="29">
        <f t="shared" si="23"/>
        <v>12</v>
      </c>
      <c r="AC100" s="19"/>
      <c r="AD100" s="19"/>
      <c r="AE100" s="19" t="str">
        <f t="shared" si="17"/>
        <v/>
      </c>
      <c r="AF100" s="19" t="str">
        <f t="shared" si="18"/>
        <v/>
      </c>
      <c r="AG100" s="19" t="str">
        <f t="shared" si="19"/>
        <v/>
      </c>
      <c r="AH100" s="19" t="str">
        <f t="shared" si="20"/>
        <v/>
      </c>
    </row>
    <row r="101" spans="1:34" ht="15" customHeight="1" x14ac:dyDescent="0.25">
      <c r="A101" s="25">
        <v>21</v>
      </c>
      <c r="B101" s="23" t="s">
        <v>451</v>
      </c>
      <c r="C101" s="22">
        <f t="shared" si="21"/>
        <v>1</v>
      </c>
      <c r="D101" s="22">
        <f t="shared" si="22"/>
        <v>13</v>
      </c>
      <c r="E101" s="28">
        <f t="shared" si="23"/>
        <v>13</v>
      </c>
      <c r="AC101" s="19"/>
      <c r="AD101" s="19"/>
      <c r="AE101" s="19" t="str">
        <f t="shared" si="17"/>
        <v/>
      </c>
      <c r="AF101" s="19" t="str">
        <f t="shared" si="18"/>
        <v/>
      </c>
      <c r="AG101" s="19" t="str">
        <f t="shared" si="19"/>
        <v/>
      </c>
      <c r="AH101" s="19" t="str">
        <f t="shared" si="20"/>
        <v/>
      </c>
    </row>
    <row r="102" spans="1:34" ht="15" customHeight="1" x14ac:dyDescent="0.25">
      <c r="A102" s="25">
        <v>22</v>
      </c>
      <c r="B102" s="27" t="s">
        <v>455</v>
      </c>
      <c r="C102" s="26">
        <f t="shared" si="21"/>
        <v>0.5</v>
      </c>
      <c r="D102" s="26">
        <f t="shared" si="22"/>
        <v>8</v>
      </c>
      <c r="E102" s="29">
        <f t="shared" si="23"/>
        <v>16</v>
      </c>
      <c r="AC102" s="19"/>
      <c r="AD102" s="19"/>
      <c r="AE102" s="19" t="str">
        <f t="shared" si="17"/>
        <v/>
      </c>
      <c r="AF102" s="19" t="str">
        <f t="shared" si="18"/>
        <v/>
      </c>
      <c r="AG102" s="19" t="str">
        <f t="shared" si="19"/>
        <v/>
      </c>
      <c r="AH102" s="19" t="str">
        <f t="shared" si="20"/>
        <v/>
      </c>
    </row>
    <row r="103" spans="1:34" ht="15" customHeight="1" x14ac:dyDescent="0.25">
      <c r="A103" s="25">
        <v>23</v>
      </c>
      <c r="B103" s="23" t="s">
        <v>425</v>
      </c>
      <c r="C103" s="22">
        <f t="shared" si="21"/>
        <v>0.33333333333333331</v>
      </c>
      <c r="D103" s="22">
        <f t="shared" si="22"/>
        <v>5</v>
      </c>
      <c r="E103" s="28">
        <f t="shared" si="23"/>
        <v>15</v>
      </c>
      <c r="AC103" s="19"/>
      <c r="AD103" s="19"/>
      <c r="AE103" s="19" t="str">
        <f t="shared" si="17"/>
        <v/>
      </c>
      <c r="AF103" s="19" t="str">
        <f t="shared" si="18"/>
        <v/>
      </c>
      <c r="AG103" s="19" t="str">
        <f t="shared" si="19"/>
        <v/>
      </c>
      <c r="AH103" s="19" t="str">
        <f t="shared" si="20"/>
        <v/>
      </c>
    </row>
    <row r="104" spans="1:34" ht="15" customHeight="1" x14ac:dyDescent="0.25">
      <c r="A104" s="25">
        <v>24</v>
      </c>
      <c r="B104" s="27" t="s">
        <v>427</v>
      </c>
      <c r="C104" s="26">
        <f t="shared" si="21"/>
        <v>0.33333333333333331</v>
      </c>
      <c r="D104" s="26">
        <f t="shared" si="22"/>
        <v>5</v>
      </c>
      <c r="E104" s="29">
        <f t="shared" si="23"/>
        <v>15</v>
      </c>
      <c r="AC104" s="19"/>
      <c r="AD104" s="19"/>
      <c r="AE104" s="19" t="str">
        <f t="shared" si="17"/>
        <v/>
      </c>
      <c r="AF104" s="19" t="str">
        <f t="shared" si="18"/>
        <v/>
      </c>
      <c r="AG104" s="19" t="str">
        <f t="shared" si="19"/>
        <v/>
      </c>
      <c r="AH104" s="19" t="str">
        <f t="shared" si="20"/>
        <v/>
      </c>
    </row>
    <row r="105" spans="1:34" ht="15" customHeight="1" x14ac:dyDescent="0.25">
      <c r="A105" s="25">
        <v>25</v>
      </c>
      <c r="B105" s="23" t="s">
        <v>417</v>
      </c>
      <c r="C105" s="22">
        <f t="shared" si="21"/>
        <v>5</v>
      </c>
      <c r="D105" s="22">
        <f t="shared" si="22"/>
        <v>55</v>
      </c>
      <c r="E105" s="28">
        <f t="shared" si="23"/>
        <v>11</v>
      </c>
      <c r="AC105" s="19"/>
      <c r="AD105" s="19"/>
      <c r="AE105" s="19" t="str">
        <f t="shared" si="17"/>
        <v/>
      </c>
      <c r="AF105" s="19" t="str">
        <f t="shared" si="18"/>
        <v/>
      </c>
      <c r="AG105" s="19" t="str">
        <f t="shared" si="19"/>
        <v/>
      </c>
      <c r="AH105" s="19" t="str">
        <f t="shared" si="20"/>
        <v/>
      </c>
    </row>
    <row r="106" spans="1:34" ht="15" customHeight="1" x14ac:dyDescent="0.25">
      <c r="A106" s="25">
        <v>26</v>
      </c>
      <c r="B106" s="27" t="s">
        <v>426</v>
      </c>
      <c r="C106" s="26">
        <f t="shared" si="21"/>
        <v>1.5833333333333333</v>
      </c>
      <c r="D106" s="26">
        <f t="shared" si="22"/>
        <v>18</v>
      </c>
      <c r="E106" s="29">
        <f t="shared" si="23"/>
        <v>11.368421052631579</v>
      </c>
      <c r="AC106" s="19"/>
      <c r="AD106" s="19"/>
      <c r="AE106" s="19" t="str">
        <f t="shared" si="17"/>
        <v/>
      </c>
      <c r="AF106" s="19" t="str">
        <f t="shared" si="18"/>
        <v/>
      </c>
      <c r="AG106" s="19" t="str">
        <f t="shared" si="19"/>
        <v/>
      </c>
      <c r="AH106" s="19" t="str">
        <f t="shared" si="20"/>
        <v/>
      </c>
    </row>
    <row r="107" spans="1:34" ht="15" customHeight="1" x14ac:dyDescent="0.25">
      <c r="A107" s="25">
        <v>27</v>
      </c>
      <c r="B107" s="23" t="s">
        <v>439</v>
      </c>
      <c r="C107" s="22">
        <f t="shared" si="21"/>
        <v>1</v>
      </c>
      <c r="D107" s="22">
        <f t="shared" si="22"/>
        <v>8</v>
      </c>
      <c r="E107" s="28">
        <f t="shared" si="23"/>
        <v>8</v>
      </c>
      <c r="AC107" s="19"/>
      <c r="AD107" s="19"/>
      <c r="AE107" s="19" t="str">
        <f t="shared" si="17"/>
        <v/>
      </c>
      <c r="AF107" s="19" t="str">
        <f t="shared" si="18"/>
        <v/>
      </c>
      <c r="AG107" s="19" t="str">
        <f t="shared" si="19"/>
        <v/>
      </c>
      <c r="AH107" s="19" t="str">
        <f t="shared" si="20"/>
        <v/>
      </c>
    </row>
    <row r="108" spans="1:34" ht="15" customHeight="1" x14ac:dyDescent="0.25">
      <c r="A108" s="25">
        <v>28</v>
      </c>
      <c r="B108" s="27" t="s">
        <v>415</v>
      </c>
      <c r="C108" s="26">
        <f t="shared" si="21"/>
        <v>0.75</v>
      </c>
      <c r="D108" s="26">
        <f t="shared" si="22"/>
        <v>7.5</v>
      </c>
      <c r="E108" s="29">
        <f t="shared" si="23"/>
        <v>10</v>
      </c>
      <c r="AC108" s="19"/>
      <c r="AD108" s="19"/>
      <c r="AE108" s="19" t="str">
        <f t="shared" si="17"/>
        <v/>
      </c>
      <c r="AF108" s="19" t="str">
        <f t="shared" si="18"/>
        <v/>
      </c>
      <c r="AG108" s="19" t="str">
        <f t="shared" si="19"/>
        <v/>
      </c>
      <c r="AH108" s="19" t="str">
        <f t="shared" si="20"/>
        <v/>
      </c>
    </row>
    <row r="109" spans="1:34" ht="15" customHeight="1" x14ac:dyDescent="0.25">
      <c r="A109" s="25">
        <v>29</v>
      </c>
      <c r="B109" s="23" t="s">
        <v>419</v>
      </c>
      <c r="C109" s="22">
        <f t="shared" si="21"/>
        <v>1</v>
      </c>
      <c r="D109" s="22">
        <f t="shared" si="22"/>
        <v>5</v>
      </c>
      <c r="E109" s="28">
        <f t="shared" si="23"/>
        <v>5</v>
      </c>
      <c r="AC109" s="19"/>
      <c r="AD109" s="19"/>
      <c r="AE109" s="19" t="str">
        <f t="shared" si="17"/>
        <v/>
      </c>
      <c r="AF109" s="19" t="str">
        <f t="shared" si="18"/>
        <v/>
      </c>
      <c r="AG109" s="19" t="str">
        <f t="shared" si="19"/>
        <v/>
      </c>
      <c r="AH109" s="19" t="str">
        <f t="shared" si="20"/>
        <v/>
      </c>
    </row>
    <row r="110" spans="1:34" ht="15" customHeight="1" x14ac:dyDescent="0.25">
      <c r="A110" s="25">
        <v>30</v>
      </c>
      <c r="B110" s="27" t="s">
        <v>414</v>
      </c>
      <c r="C110" s="26">
        <f t="shared" si="21"/>
        <v>0.5</v>
      </c>
      <c r="D110" s="26">
        <f t="shared" si="22"/>
        <v>4.5</v>
      </c>
      <c r="E110" s="29">
        <f t="shared" si="23"/>
        <v>9</v>
      </c>
      <c r="AC110" s="19"/>
      <c r="AD110" s="19"/>
      <c r="AE110" s="19" t="str">
        <f t="shared" si="17"/>
        <v/>
      </c>
      <c r="AF110" s="19" t="str">
        <f t="shared" si="18"/>
        <v/>
      </c>
      <c r="AG110" s="19" t="str">
        <f t="shared" si="19"/>
        <v/>
      </c>
      <c r="AH110" s="19" t="str">
        <f t="shared" si="20"/>
        <v/>
      </c>
    </row>
    <row r="113" spans="1:34" ht="15" customHeight="1" x14ac:dyDescent="0.25">
      <c r="A113" s="17" t="s">
        <v>472</v>
      </c>
    </row>
    <row r="114" spans="1:34" ht="15" customHeight="1" x14ac:dyDescent="0.25">
      <c r="A114" s="30" t="s">
        <v>468</v>
      </c>
      <c r="B114" s="30" t="s">
        <v>473</v>
      </c>
      <c r="AC114" s="19"/>
      <c r="AD114" s="19"/>
      <c r="AE114" s="19" t="str">
        <f t="shared" ref="AE114:AE124" si="24">IF(R114="","",IF(R114=0,"",(AB114/R114)^(1/10)-1))</f>
        <v/>
      </c>
      <c r="AF114" s="19" t="str">
        <f t="shared" ref="AF114:AF124" si="25">IF(W114="","",IF(W114=0,"",(AB114/W114)^(1/5)-1))</f>
        <v/>
      </c>
      <c r="AG114" s="19" t="str">
        <f t="shared" ref="AG114:AG124" si="26">IF(Y114="","",IF(Y114=0,"",(AB114/Y114)^(1/3)-1))</f>
        <v/>
      </c>
      <c r="AH114" s="19" t="str">
        <f t="shared" ref="AH114:AH124" si="27">IF(AA114="","",IF(AA114=0,"",(AB114-AA114)/AA114))</f>
        <v/>
      </c>
    </row>
    <row r="115" spans="1:34" ht="15" customHeight="1" x14ac:dyDescent="0.25">
      <c r="A115" s="31" t="str">
        <f>B81</f>
        <v>TX</v>
      </c>
      <c r="B115" s="32">
        <f>E81</f>
        <v>31.75</v>
      </c>
      <c r="AC115" s="19"/>
      <c r="AD115" s="19"/>
      <c r="AE115" s="19" t="str">
        <f t="shared" si="24"/>
        <v/>
      </c>
      <c r="AF115" s="19" t="str">
        <f t="shared" si="25"/>
        <v/>
      </c>
      <c r="AG115" s="19" t="str">
        <f t="shared" si="26"/>
        <v/>
      </c>
      <c r="AH115" s="19" t="str">
        <f t="shared" si="27"/>
        <v/>
      </c>
    </row>
    <row r="116" spans="1:34" ht="15" customHeight="1" x14ac:dyDescent="0.25">
      <c r="A116" s="31" t="str">
        <f>B82</f>
        <v>NC</v>
      </c>
      <c r="B116" s="32">
        <f>E82</f>
        <v>31</v>
      </c>
      <c r="AC116" s="19"/>
      <c r="AD116" s="19"/>
      <c r="AE116" s="19" t="str">
        <f t="shared" si="24"/>
        <v/>
      </c>
      <c r="AF116" s="19" t="str">
        <f t="shared" si="25"/>
        <v/>
      </c>
      <c r="AG116" s="19" t="str">
        <f t="shared" si="26"/>
        <v/>
      </c>
      <c r="AH116" s="19" t="str">
        <f t="shared" si="27"/>
        <v/>
      </c>
    </row>
    <row r="117" spans="1:34" ht="15" customHeight="1" x14ac:dyDescent="0.25">
      <c r="A117" s="31" t="str">
        <f>B83</f>
        <v>SC</v>
      </c>
      <c r="B117" s="32">
        <f>E83</f>
        <v>31</v>
      </c>
      <c r="AC117" s="19"/>
      <c r="AD117" s="19"/>
      <c r="AE117" s="19" t="str">
        <f t="shared" si="24"/>
        <v/>
      </c>
      <c r="AF117" s="19" t="str">
        <f t="shared" si="25"/>
        <v/>
      </c>
      <c r="AG117" s="19" t="str">
        <f t="shared" si="26"/>
        <v/>
      </c>
      <c r="AH117" s="19" t="str">
        <f t="shared" si="27"/>
        <v/>
      </c>
    </row>
    <row r="118" spans="1:34" ht="15" customHeight="1" x14ac:dyDescent="0.25">
      <c r="A118" s="31" t="str">
        <f>B84</f>
        <v>TN</v>
      </c>
      <c r="B118" s="32">
        <f>E84</f>
        <v>32</v>
      </c>
      <c r="AC118" s="19"/>
      <c r="AD118" s="19"/>
      <c r="AE118" s="19" t="str">
        <f t="shared" si="24"/>
        <v/>
      </c>
      <c r="AF118" s="19" t="str">
        <f t="shared" si="25"/>
        <v/>
      </c>
      <c r="AG118" s="19" t="str">
        <f t="shared" si="26"/>
        <v/>
      </c>
      <c r="AH118" s="19" t="str">
        <f t="shared" si="27"/>
        <v/>
      </c>
    </row>
    <row r="119" spans="1:34" ht="15" customHeight="1" x14ac:dyDescent="0.25">
      <c r="A119" s="31" t="str">
        <f>B85</f>
        <v>FL</v>
      </c>
      <c r="B119" s="32">
        <f>E85</f>
        <v>25.666666666666668</v>
      </c>
      <c r="AC119" s="19"/>
      <c r="AD119" s="19"/>
      <c r="AE119" s="19" t="str">
        <f t="shared" si="24"/>
        <v/>
      </c>
      <c r="AF119" s="19" t="str">
        <f t="shared" si="25"/>
        <v/>
      </c>
      <c r="AG119" s="19" t="str">
        <f t="shared" si="26"/>
        <v/>
      </c>
      <c r="AH119" s="19" t="str">
        <f t="shared" si="27"/>
        <v/>
      </c>
    </row>
    <row r="120" spans="1:34" ht="15" customHeight="1" x14ac:dyDescent="0.25">
      <c r="A120" s="31" t="str">
        <f>B106</f>
        <v>MD</v>
      </c>
      <c r="B120" s="32">
        <f>E106</f>
        <v>11.368421052631579</v>
      </c>
      <c r="AC120" s="19"/>
      <c r="AD120" s="19"/>
      <c r="AE120" s="19" t="str">
        <f t="shared" si="24"/>
        <v/>
      </c>
      <c r="AF120" s="19" t="str">
        <f t="shared" si="25"/>
        <v/>
      </c>
      <c r="AG120" s="19" t="str">
        <f t="shared" si="26"/>
        <v/>
      </c>
      <c r="AH120" s="19" t="str">
        <f t="shared" si="27"/>
        <v/>
      </c>
    </row>
    <row r="121" spans="1:34" ht="15" customHeight="1" x14ac:dyDescent="0.25">
      <c r="A121" s="31" t="str">
        <f>B107</f>
        <v>MI</v>
      </c>
      <c r="B121" s="32">
        <f>E107</f>
        <v>8</v>
      </c>
      <c r="AC121" s="19"/>
      <c r="AD121" s="19"/>
      <c r="AE121" s="19" t="str">
        <f t="shared" si="24"/>
        <v/>
      </c>
      <c r="AF121" s="19" t="str">
        <f t="shared" si="25"/>
        <v/>
      </c>
      <c r="AG121" s="19" t="str">
        <f t="shared" si="26"/>
        <v/>
      </c>
      <c r="AH121" s="19" t="str">
        <f t="shared" si="27"/>
        <v/>
      </c>
    </row>
    <row r="122" spans="1:34" ht="15" customHeight="1" x14ac:dyDescent="0.25">
      <c r="A122" s="31" t="str">
        <f>B108</f>
        <v>NJ</v>
      </c>
      <c r="B122" s="32">
        <f>E108</f>
        <v>10</v>
      </c>
      <c r="AC122" s="19"/>
      <c r="AD122" s="19"/>
      <c r="AE122" s="19" t="str">
        <f t="shared" si="24"/>
        <v/>
      </c>
      <c r="AF122" s="19" t="str">
        <f t="shared" si="25"/>
        <v/>
      </c>
      <c r="AG122" s="19" t="str">
        <f t="shared" si="26"/>
        <v/>
      </c>
      <c r="AH122" s="19" t="str">
        <f t="shared" si="27"/>
        <v/>
      </c>
    </row>
    <row r="123" spans="1:34" ht="15" customHeight="1" x14ac:dyDescent="0.25">
      <c r="A123" s="31" t="str">
        <f>B109</f>
        <v>IL</v>
      </c>
      <c r="B123" s="32">
        <f>E109</f>
        <v>5</v>
      </c>
      <c r="AC123" s="19"/>
      <c r="AD123" s="19"/>
      <c r="AE123" s="19" t="str">
        <f t="shared" si="24"/>
        <v/>
      </c>
      <c r="AF123" s="19" t="str">
        <f t="shared" si="25"/>
        <v/>
      </c>
      <c r="AG123" s="19" t="str">
        <f t="shared" si="26"/>
        <v/>
      </c>
      <c r="AH123" s="19" t="str">
        <f t="shared" si="27"/>
        <v/>
      </c>
    </row>
    <row r="124" spans="1:34" ht="15" customHeight="1" x14ac:dyDescent="0.25">
      <c r="A124" s="31" t="str">
        <f>B110</f>
        <v>NY</v>
      </c>
      <c r="B124" s="32">
        <f>E110</f>
        <v>9</v>
      </c>
      <c r="AC124" s="19"/>
      <c r="AD124" s="19"/>
      <c r="AE124" s="19" t="str">
        <f t="shared" si="24"/>
        <v/>
      </c>
      <c r="AF124" s="19" t="str">
        <f t="shared" si="25"/>
        <v/>
      </c>
      <c r="AG124" s="19" t="str">
        <f t="shared" si="26"/>
        <v/>
      </c>
      <c r="AH124" s="19" t="str">
        <f t="shared" si="27"/>
        <v/>
      </c>
    </row>
    <row r="128" spans="1:34" ht="15" customHeight="1" x14ac:dyDescent="0.25">
      <c r="A128" s="11" t="s">
        <v>349</v>
      </c>
      <c r="B128" s="12"/>
      <c r="C128" s="12"/>
      <c r="D128" s="12"/>
    </row>
    <row r="129" spans="1:4" ht="15" customHeight="1" x14ac:dyDescent="0.25">
      <c r="A129" s="11" t="s">
        <v>350</v>
      </c>
      <c r="B129" s="11" t="s">
        <v>351</v>
      </c>
      <c r="C129" s="12"/>
      <c r="D129" s="12"/>
    </row>
    <row r="130" spans="1:4" ht="15" customHeight="1" x14ac:dyDescent="0.25">
      <c r="A130" s="13" t="s">
        <v>474</v>
      </c>
      <c r="B130" s="14">
        <v>1.0456405543827501E-2</v>
      </c>
      <c r="C130" s="12"/>
      <c r="D130" s="12"/>
    </row>
    <row r="131" spans="1:4" ht="15" customHeight="1" x14ac:dyDescent="0.25">
      <c r="A131" s="13" t="s">
        <v>475</v>
      </c>
      <c r="B131" s="14">
        <v>1.1424845445913301E-2</v>
      </c>
      <c r="C131" s="12"/>
      <c r="D131" s="12"/>
    </row>
    <row r="132" spans="1:4" ht="15" customHeight="1" x14ac:dyDescent="0.25">
      <c r="A132" s="13" t="s">
        <v>389</v>
      </c>
      <c r="B132" s="14">
        <v>1.1582982448197301E-2</v>
      </c>
      <c r="C132" s="12"/>
      <c r="D132" s="12"/>
    </row>
    <row r="133" spans="1:4" ht="15" customHeight="1" x14ac:dyDescent="0.25">
      <c r="A133" s="13" t="s">
        <v>391</v>
      </c>
      <c r="B133" s="14">
        <v>1.29076138140578E-2</v>
      </c>
      <c r="C133" s="12"/>
      <c r="D133" s="12"/>
    </row>
    <row r="134" spans="1:4" ht="15" customHeight="1" x14ac:dyDescent="0.25">
      <c r="A134" s="13" t="s">
        <v>392</v>
      </c>
      <c r="B134" s="14">
        <v>1.38398652413309E-2</v>
      </c>
      <c r="C134" s="12"/>
      <c r="D134" s="12"/>
    </row>
    <row r="135" spans="1:4" ht="15" customHeight="1" x14ac:dyDescent="0.25">
      <c r="A135" s="13" t="s">
        <v>393</v>
      </c>
      <c r="B135" s="14">
        <v>1.4790868607546401E-2</v>
      </c>
      <c r="C135" s="12"/>
      <c r="D135" s="12"/>
    </row>
    <row r="136" spans="1:4" ht="15" customHeight="1" x14ac:dyDescent="0.25">
      <c r="A136" s="13" t="s">
        <v>394</v>
      </c>
      <c r="B136" s="14">
        <v>1.6024908935719999E-2</v>
      </c>
      <c r="C136" s="12"/>
      <c r="D136" s="12"/>
    </row>
    <row r="137" spans="1:4" ht="15" customHeight="1" x14ac:dyDescent="0.25">
      <c r="A137" s="13" t="s">
        <v>374</v>
      </c>
      <c r="B137" s="14">
        <v>1.6292300743631902E-2</v>
      </c>
      <c r="C137" s="12"/>
      <c r="D137" s="12"/>
    </row>
    <row r="138" spans="1:4" ht="15" customHeight="1" x14ac:dyDescent="0.25">
      <c r="A138" s="13" t="s">
        <v>376</v>
      </c>
      <c r="B138" s="14">
        <v>1.8761690957975599E-2</v>
      </c>
      <c r="C138" s="12"/>
      <c r="D138" s="12"/>
    </row>
    <row r="139" spans="1:4" ht="15" customHeight="1" x14ac:dyDescent="0.25">
      <c r="A139" s="13" t="s">
        <v>378</v>
      </c>
      <c r="B139" s="14">
        <v>2.0955542510388E-2</v>
      </c>
      <c r="C139" s="12"/>
      <c r="D139" s="12"/>
    </row>
    <row r="140" spans="1:4" ht="15" customHeight="1" x14ac:dyDescent="0.25">
      <c r="A140" s="12"/>
      <c r="B140" s="12"/>
      <c r="C140" s="12"/>
      <c r="D140" s="12"/>
    </row>
    <row r="141" spans="1:4" ht="15" customHeight="1" x14ac:dyDescent="0.25">
      <c r="A141" s="12"/>
      <c r="B141" s="12"/>
      <c r="C141" s="12"/>
      <c r="D141" s="12"/>
    </row>
    <row r="142" spans="1:4" ht="15" customHeight="1" x14ac:dyDescent="0.25">
      <c r="A142" s="12"/>
      <c r="B142" s="12"/>
      <c r="C142" s="12"/>
      <c r="D142" s="12"/>
    </row>
    <row r="143" spans="1:4" ht="15" customHeight="1" x14ac:dyDescent="0.25">
      <c r="A143" s="12"/>
      <c r="B143" s="12"/>
      <c r="C143" s="12"/>
      <c r="D143" s="12"/>
    </row>
    <row r="144" spans="1:4" ht="15" customHeight="1" x14ac:dyDescent="0.25">
      <c r="A144" s="12"/>
      <c r="B144" s="12"/>
      <c r="C144" s="12"/>
      <c r="D144" s="12"/>
    </row>
    <row r="145" spans="1:4" ht="15" customHeight="1" x14ac:dyDescent="0.25">
      <c r="A145" s="12"/>
      <c r="B145" s="12"/>
      <c r="C145" s="12"/>
      <c r="D145" s="12"/>
    </row>
    <row r="146" spans="1:4" ht="15" customHeight="1" x14ac:dyDescent="0.25">
      <c r="A146" s="12"/>
      <c r="B146" s="12"/>
      <c r="C146" s="12"/>
      <c r="D146" s="12"/>
    </row>
    <row r="147" spans="1:4" ht="15" customHeight="1" x14ac:dyDescent="0.25">
      <c r="A147" s="12"/>
      <c r="B147" s="12"/>
      <c r="C147" s="12"/>
      <c r="D147" s="12"/>
    </row>
    <row r="148" spans="1:4" ht="15" customHeight="1" x14ac:dyDescent="0.25">
      <c r="A148" s="11" t="s">
        <v>362</v>
      </c>
      <c r="B148" s="12"/>
      <c r="C148" s="12"/>
      <c r="D148" s="12"/>
    </row>
    <row r="149" spans="1:4" ht="15" customHeight="1" x14ac:dyDescent="0.25">
      <c r="A149" s="11" t="s">
        <v>350</v>
      </c>
      <c r="B149" s="11" t="s">
        <v>351</v>
      </c>
      <c r="C149" s="12"/>
      <c r="D149" s="12"/>
    </row>
    <row r="150" spans="1:4" ht="15" customHeight="1" x14ac:dyDescent="0.25">
      <c r="A150" s="13" t="s">
        <v>379</v>
      </c>
      <c r="B150" s="14">
        <v>-4.8388090241688704E-3</v>
      </c>
      <c r="C150" s="12"/>
      <c r="D150" s="12"/>
    </row>
    <row r="151" spans="1:4" ht="15" customHeight="1" x14ac:dyDescent="0.25">
      <c r="A151" s="13" t="s">
        <v>385</v>
      </c>
      <c r="B151" s="14">
        <v>-1.61032163239283E-3</v>
      </c>
      <c r="C151" s="12"/>
      <c r="D151" s="12"/>
    </row>
    <row r="152" spans="1:4" ht="15" customHeight="1" x14ac:dyDescent="0.25">
      <c r="A152" s="13" t="s">
        <v>387</v>
      </c>
      <c r="B152" s="14">
        <v>-1.3920353826050399E-3</v>
      </c>
      <c r="C152" s="12"/>
      <c r="D152" s="12"/>
    </row>
    <row r="153" spans="1:4" ht="15" customHeight="1" x14ac:dyDescent="0.25">
      <c r="A153" s="13" t="s">
        <v>395</v>
      </c>
      <c r="B153" s="14">
        <v>-1.30301111023144E-3</v>
      </c>
      <c r="C153" s="12"/>
      <c r="D153" s="12"/>
    </row>
    <row r="154" spans="1:4" ht="15" customHeight="1" x14ac:dyDescent="0.25">
      <c r="A154" s="13" t="s">
        <v>396</v>
      </c>
      <c r="B154" s="14">
        <v>1.07669006905471E-3</v>
      </c>
      <c r="C154" s="12"/>
      <c r="D154" s="12"/>
    </row>
    <row r="155" spans="1:4" ht="15" customHeight="1" x14ac:dyDescent="0.25">
      <c r="A155" s="13" t="s">
        <v>398</v>
      </c>
      <c r="B155" s="14">
        <v>1.42902440047809E-3</v>
      </c>
      <c r="C155" s="12"/>
      <c r="D155" s="12"/>
    </row>
    <row r="156" spans="1:4" ht="15" customHeight="1" x14ac:dyDescent="0.25">
      <c r="A156" s="13" t="s">
        <v>399</v>
      </c>
      <c r="B156" s="14">
        <v>1.49254149784021E-3</v>
      </c>
      <c r="C156" s="12"/>
      <c r="D156" s="12"/>
    </row>
    <row r="157" spans="1:4" ht="15" customHeight="1" x14ac:dyDescent="0.25">
      <c r="A157" s="13" t="s">
        <v>476</v>
      </c>
      <c r="B157" s="14">
        <v>1.6115966031422101E-3</v>
      </c>
      <c r="C157" s="12"/>
      <c r="D157" s="12"/>
    </row>
    <row r="158" spans="1:4" ht="15" customHeight="1" x14ac:dyDescent="0.25">
      <c r="A158" s="13" t="s">
        <v>477</v>
      </c>
      <c r="B158" s="14">
        <v>2.3875847979881399E-3</v>
      </c>
      <c r="C158" s="12"/>
      <c r="D158" s="12"/>
    </row>
    <row r="159" spans="1:4" ht="15" customHeight="1" x14ac:dyDescent="0.25">
      <c r="A159" s="13" t="s">
        <v>478</v>
      </c>
      <c r="B159" s="14">
        <v>2.4359279233100799E-3</v>
      </c>
      <c r="C159" s="12"/>
      <c r="D159" s="12"/>
    </row>
  </sheetData>
  <autoFilter ref="B1:AG36" xr:uid="{00000000-0009-0000-0000-000004000000}"/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59"/>
  <sheetViews>
    <sheetView topLeftCell="A136" zoomScaleNormal="100" workbookViewId="0">
      <selection activeCell="N157" sqref="N157"/>
    </sheetView>
  </sheetViews>
  <sheetFormatPr defaultColWidth="8.7109375" defaultRowHeight="15" x14ac:dyDescent="0.25"/>
  <cols>
    <col min="1" max="1" width="51.42578125" bestFit="1" customWidth="1"/>
    <col min="2" max="2" width="48" customWidth="1"/>
    <col min="3" max="33" width="13" customWidth="1"/>
  </cols>
  <sheetData>
    <row r="1" spans="1:34" ht="48" customHeight="1" x14ac:dyDescent="0.25">
      <c r="A1" s="1" t="s">
        <v>0</v>
      </c>
      <c r="B1" s="2" t="s">
        <v>1</v>
      </c>
      <c r="C1" s="3">
        <v>2000</v>
      </c>
      <c r="D1" s="3">
        <v>2001</v>
      </c>
      <c r="E1" s="3">
        <v>2002</v>
      </c>
      <c r="F1" s="3">
        <v>2003</v>
      </c>
      <c r="G1" s="3">
        <v>2004</v>
      </c>
      <c r="H1" s="3">
        <v>2005</v>
      </c>
      <c r="I1" s="3">
        <v>2006</v>
      </c>
      <c r="J1" s="3">
        <v>2007</v>
      </c>
      <c r="K1" s="3">
        <v>2008</v>
      </c>
      <c r="L1" s="3">
        <v>2009</v>
      </c>
      <c r="M1" s="3">
        <v>2010</v>
      </c>
      <c r="N1" s="3">
        <v>2011</v>
      </c>
      <c r="O1" s="3">
        <v>2012</v>
      </c>
      <c r="P1" s="3">
        <v>2013</v>
      </c>
      <c r="Q1" s="3">
        <v>2014</v>
      </c>
      <c r="R1" s="3">
        <v>2015</v>
      </c>
      <c r="S1" s="3">
        <v>2016</v>
      </c>
      <c r="T1" s="3">
        <v>2017</v>
      </c>
      <c r="U1" s="3">
        <v>2018</v>
      </c>
      <c r="V1" s="3">
        <v>2019</v>
      </c>
      <c r="W1" s="3">
        <v>2020</v>
      </c>
      <c r="X1" s="3">
        <v>2021</v>
      </c>
      <c r="Y1" s="3">
        <v>2022</v>
      </c>
      <c r="Z1" s="3">
        <v>2023</v>
      </c>
      <c r="AA1" s="3">
        <v>2024</v>
      </c>
      <c r="AB1" s="3">
        <v>2025</v>
      </c>
      <c r="AC1" s="4" t="s">
        <v>2</v>
      </c>
      <c r="AD1" s="4" t="s">
        <v>3</v>
      </c>
      <c r="AE1" s="4" t="s">
        <v>4</v>
      </c>
      <c r="AF1" s="4" t="s">
        <v>5</v>
      </c>
      <c r="AG1" s="4" t="s">
        <v>6</v>
      </c>
      <c r="AH1" s="4" t="s">
        <v>7</v>
      </c>
    </row>
    <row r="2" spans="1:34" ht="15" customHeight="1" x14ac:dyDescent="0.25">
      <c r="A2" s="5">
        <v>1</v>
      </c>
      <c r="B2" s="6" t="s">
        <v>25</v>
      </c>
      <c r="C2" s="7">
        <v>1265715</v>
      </c>
      <c r="D2" s="7">
        <v>1324426</v>
      </c>
      <c r="E2" s="7">
        <v>1353176</v>
      </c>
      <c r="F2" s="7">
        <v>1382693</v>
      </c>
      <c r="G2" s="7">
        <v>1418999</v>
      </c>
      <c r="H2" s="7">
        <v>1464309</v>
      </c>
      <c r="I2" s="7">
        <v>1528958</v>
      </c>
      <c r="J2" s="7">
        <v>1594525</v>
      </c>
      <c r="K2" s="7">
        <v>1654100</v>
      </c>
      <c r="L2" s="7">
        <v>1705075</v>
      </c>
      <c r="M2" s="7">
        <v>1727601</v>
      </c>
      <c r="N2" s="7">
        <v>1781118</v>
      </c>
      <c r="O2" s="7">
        <v>1835653</v>
      </c>
      <c r="P2" s="7">
        <v>1884893</v>
      </c>
      <c r="Q2" s="7">
        <v>1944513</v>
      </c>
      <c r="R2" s="7">
        <v>2004660</v>
      </c>
      <c r="S2" s="7">
        <v>2065007</v>
      </c>
      <c r="T2" s="7">
        <v>2118549</v>
      </c>
      <c r="U2" s="7">
        <v>2169708</v>
      </c>
      <c r="V2" s="7">
        <v>2231362</v>
      </c>
      <c r="W2" s="7">
        <v>2300172</v>
      </c>
      <c r="X2" s="7">
        <v>2359313</v>
      </c>
      <c r="Y2" s="7">
        <v>2434592</v>
      </c>
      <c r="Z2" s="7">
        <v>2498809</v>
      </c>
      <c r="AA2" s="7">
        <v>2567149</v>
      </c>
      <c r="AB2" s="7">
        <v>2620945</v>
      </c>
      <c r="AC2" s="8">
        <f t="shared" ref="AC2:AC36" si="0">IF(C2="","",IF(C2=0,"",(AB2-C2)/C2))</f>
        <v>1.0707228720525552</v>
      </c>
      <c r="AD2" s="8">
        <f t="shared" ref="AD2:AD36" si="1">IF(C2="","",IF(C2=0,"",(AB2/C2)^(1/25)-1))</f>
        <v>2.9543922401766398E-2</v>
      </c>
      <c r="AE2" s="8">
        <f t="shared" ref="AE2:AE36" si="2">IF(R2="","",IF(R2=0,"",(AB2/R2)^(1/10)-1))</f>
        <v>2.7168560961417842E-2</v>
      </c>
      <c r="AF2" s="8">
        <f t="shared" ref="AF2:AF36" si="3">IF(W2="","",IF(W2=0,"",(AB2/W2)^(1/5)-1))</f>
        <v>2.6454065077253563E-2</v>
      </c>
      <c r="AG2" s="8">
        <f t="shared" ref="AG2:AG36" si="4">IF(Y2="","",IF(Y2=0,"",(AB2/Y2)^(1/3)-1))</f>
        <v>2.4889960528691191E-2</v>
      </c>
      <c r="AH2" s="8">
        <f t="shared" ref="AH2:AH36" si="5">IF(AA2="","",IF(AA2=0,"",(AB2-AA2)/AA2))</f>
        <v>2.0955542510387982E-2</v>
      </c>
    </row>
    <row r="3" spans="1:34" ht="15" customHeight="1" x14ac:dyDescent="0.25">
      <c r="A3" s="5">
        <v>2</v>
      </c>
      <c r="B3" s="6" t="s">
        <v>48</v>
      </c>
      <c r="C3" s="7">
        <v>1340417</v>
      </c>
      <c r="D3" s="7">
        <v>1375381</v>
      </c>
      <c r="E3" s="7">
        <v>1406699</v>
      </c>
      <c r="F3" s="7">
        <v>1436890</v>
      </c>
      <c r="G3" s="7">
        <v>1471706</v>
      </c>
      <c r="H3" s="7">
        <v>1519448</v>
      </c>
      <c r="I3" s="7">
        <v>1583869</v>
      </c>
      <c r="J3" s="7">
        <v>1650974</v>
      </c>
      <c r="K3" s="7">
        <v>1706469</v>
      </c>
      <c r="L3" s="7">
        <v>1745524</v>
      </c>
      <c r="M3" s="7">
        <v>2249833</v>
      </c>
      <c r="N3" s="7">
        <v>2279834</v>
      </c>
      <c r="O3" s="7">
        <v>2316089</v>
      </c>
      <c r="P3" s="7">
        <v>2354951</v>
      </c>
      <c r="Q3" s="7">
        <v>2395675</v>
      </c>
      <c r="R3" s="7">
        <v>2442023</v>
      </c>
      <c r="S3" s="7">
        <v>2492928</v>
      </c>
      <c r="T3" s="7">
        <v>2542365</v>
      </c>
      <c r="U3" s="7">
        <v>2584443</v>
      </c>
      <c r="V3" s="7">
        <v>2626934</v>
      </c>
      <c r="W3" s="7">
        <v>2668342</v>
      </c>
      <c r="X3" s="7">
        <v>2706093</v>
      </c>
      <c r="Y3" s="7">
        <v>2758749</v>
      </c>
      <c r="Z3" s="7">
        <v>2818271</v>
      </c>
      <c r="AA3" s="7">
        <v>2884708</v>
      </c>
      <c r="AB3" s="7">
        <v>2938830</v>
      </c>
      <c r="AC3" s="8">
        <f t="shared" si="0"/>
        <v>1.1924744314642384</v>
      </c>
      <c r="AD3" s="8">
        <f t="shared" si="1"/>
        <v>3.1899451231185649E-2</v>
      </c>
      <c r="AE3" s="8">
        <f t="shared" si="2"/>
        <v>1.8691005190472954E-2</v>
      </c>
      <c r="AF3" s="8">
        <f t="shared" si="3"/>
        <v>1.9498507871692494E-2</v>
      </c>
      <c r="AG3" s="8">
        <f t="shared" si="4"/>
        <v>2.1301787293130259E-2</v>
      </c>
      <c r="AH3" s="8">
        <f t="shared" si="5"/>
        <v>1.8761690957975644E-2</v>
      </c>
    </row>
    <row r="4" spans="1:34" ht="15" customHeight="1" x14ac:dyDescent="0.25">
      <c r="A4" s="5">
        <v>3</v>
      </c>
      <c r="B4" s="6" t="s">
        <v>43</v>
      </c>
      <c r="C4" s="7">
        <v>4739414</v>
      </c>
      <c r="D4" s="7">
        <v>4851189</v>
      </c>
      <c r="E4" s="7">
        <v>4978638</v>
      </c>
      <c r="F4" s="7">
        <v>5084017</v>
      </c>
      <c r="G4" s="7">
        <v>5190444</v>
      </c>
      <c r="H4" s="7">
        <v>5299567</v>
      </c>
      <c r="I4" s="7">
        <v>5484883</v>
      </c>
      <c r="J4" s="7">
        <v>5597674</v>
      </c>
      <c r="K4" s="7">
        <v>5726705</v>
      </c>
      <c r="L4" s="7">
        <v>5867489</v>
      </c>
      <c r="M4" s="7">
        <v>5946825</v>
      </c>
      <c r="N4" s="7">
        <v>6054200</v>
      </c>
      <c r="O4" s="7">
        <v>6179862</v>
      </c>
      <c r="P4" s="7">
        <v>6322916</v>
      </c>
      <c r="Q4" s="7">
        <v>6493223</v>
      </c>
      <c r="R4" s="7">
        <v>6663204</v>
      </c>
      <c r="S4" s="7">
        <v>6797263</v>
      </c>
      <c r="T4" s="7">
        <v>6888415</v>
      </c>
      <c r="U4" s="7">
        <v>6963003</v>
      </c>
      <c r="V4" s="7">
        <v>7050007</v>
      </c>
      <c r="W4" s="7">
        <v>7169284</v>
      </c>
      <c r="X4" s="7">
        <v>7248044</v>
      </c>
      <c r="Y4" s="7">
        <v>7406285</v>
      </c>
      <c r="Z4" s="7">
        <v>7587646</v>
      </c>
      <c r="AA4" s="7">
        <v>7777907</v>
      </c>
      <c r="AB4" s="7">
        <v>7904627</v>
      </c>
      <c r="AC4" s="8">
        <f t="shared" si="0"/>
        <v>0.66784902099711063</v>
      </c>
      <c r="AD4" s="8">
        <f t="shared" si="1"/>
        <v>2.0672160753158142E-2</v>
      </c>
      <c r="AE4" s="8">
        <f t="shared" si="2"/>
        <v>1.723156304741269E-2</v>
      </c>
      <c r="AF4" s="8">
        <f t="shared" si="3"/>
        <v>1.972042748497782E-2</v>
      </c>
      <c r="AG4" s="8">
        <f t="shared" si="4"/>
        <v>2.1943738682386416E-2</v>
      </c>
      <c r="AH4" s="8">
        <f t="shared" si="5"/>
        <v>1.6292300743631929E-2</v>
      </c>
    </row>
    <row r="5" spans="1:34" ht="15" customHeight="1" x14ac:dyDescent="0.25">
      <c r="A5" s="5">
        <v>4</v>
      </c>
      <c r="B5" s="6" t="s">
        <v>52</v>
      </c>
      <c r="C5" s="7">
        <v>1317580</v>
      </c>
      <c r="D5" s="7">
        <v>1343263</v>
      </c>
      <c r="E5" s="7">
        <v>1363834</v>
      </c>
      <c r="F5" s="7">
        <v>1386743</v>
      </c>
      <c r="G5" s="7">
        <v>1416452</v>
      </c>
      <c r="H5" s="7">
        <v>1450538</v>
      </c>
      <c r="I5" s="7">
        <v>1489156</v>
      </c>
      <c r="J5" s="7">
        <v>1524920</v>
      </c>
      <c r="K5" s="7">
        <v>1556368</v>
      </c>
      <c r="L5" s="7">
        <v>1582264</v>
      </c>
      <c r="M5" s="7">
        <v>1651748</v>
      </c>
      <c r="N5" s="7">
        <v>1679136</v>
      </c>
      <c r="O5" s="7">
        <v>1711938</v>
      </c>
      <c r="P5" s="7">
        <v>1747032</v>
      </c>
      <c r="Q5" s="7">
        <v>1784058</v>
      </c>
      <c r="R5" s="7">
        <v>1824091</v>
      </c>
      <c r="S5" s="7">
        <v>1864558</v>
      </c>
      <c r="T5" s="7">
        <v>1901452</v>
      </c>
      <c r="U5" s="7">
        <v>1935244</v>
      </c>
      <c r="V5" s="7">
        <v>1965353</v>
      </c>
      <c r="W5" s="7">
        <v>2021837</v>
      </c>
      <c r="X5" s="7">
        <v>2034309</v>
      </c>
      <c r="Y5" s="7">
        <v>2078824</v>
      </c>
      <c r="Z5" s="7">
        <v>2116786</v>
      </c>
      <c r="AA5" s="7">
        <v>2162758</v>
      </c>
      <c r="AB5" s="7">
        <v>2197416</v>
      </c>
      <c r="AC5" s="8">
        <f t="shared" si="0"/>
        <v>0.66776666312481969</v>
      </c>
      <c r="AD5" s="8">
        <f t="shared" si="1"/>
        <v>2.0670144686262493E-2</v>
      </c>
      <c r="AE5" s="8">
        <f t="shared" si="2"/>
        <v>1.8794468195950431E-2</v>
      </c>
      <c r="AF5" s="8">
        <f t="shared" si="3"/>
        <v>1.679459389831961E-2</v>
      </c>
      <c r="AG5" s="8">
        <f t="shared" si="4"/>
        <v>1.8665317774434254E-2</v>
      </c>
      <c r="AH5" s="8">
        <f t="shared" si="5"/>
        <v>1.6024908935720041E-2</v>
      </c>
    </row>
    <row r="6" spans="1:34" ht="15" customHeight="1" x14ac:dyDescent="0.25">
      <c r="A6" s="5">
        <v>5</v>
      </c>
      <c r="B6" s="9" t="s">
        <v>42</v>
      </c>
      <c r="C6" s="10">
        <v>5196188</v>
      </c>
      <c r="D6" s="10">
        <v>5354623</v>
      </c>
      <c r="E6" s="10">
        <v>5476578</v>
      </c>
      <c r="F6" s="10">
        <v>5582033</v>
      </c>
      <c r="G6" s="10">
        <v>5689982</v>
      </c>
      <c r="H6" s="10">
        <v>5816407</v>
      </c>
      <c r="I6" s="10">
        <v>5999411</v>
      </c>
      <c r="J6" s="10">
        <v>6156652</v>
      </c>
      <c r="K6" s="10">
        <v>6301085</v>
      </c>
      <c r="L6" s="10">
        <v>6447615</v>
      </c>
      <c r="M6" s="10">
        <v>6391311</v>
      </c>
      <c r="N6" s="10">
        <v>6506602</v>
      </c>
      <c r="O6" s="10">
        <v>6637404</v>
      </c>
      <c r="P6" s="10">
        <v>6743525</v>
      </c>
      <c r="Q6" s="10">
        <v>6876165</v>
      </c>
      <c r="R6" s="10">
        <v>7025725</v>
      </c>
      <c r="S6" s="10">
        <v>7175708</v>
      </c>
      <c r="T6" s="10">
        <v>7314782</v>
      </c>
      <c r="U6" s="10">
        <v>7431497</v>
      </c>
      <c r="V6" s="10">
        <v>7545141</v>
      </c>
      <c r="W6" s="10">
        <v>7667416</v>
      </c>
      <c r="X6" s="10">
        <v>7777844</v>
      </c>
      <c r="Y6" s="10">
        <v>7972652</v>
      </c>
      <c r="Z6" s="10">
        <v>8164140</v>
      </c>
      <c r="AA6" s="10">
        <v>8353600</v>
      </c>
      <c r="AB6" s="10">
        <v>8477157</v>
      </c>
      <c r="AC6" s="8">
        <f t="shared" si="0"/>
        <v>0.63141845522140461</v>
      </c>
      <c r="AD6" s="8">
        <f t="shared" si="1"/>
        <v>1.9770899947083587E-2</v>
      </c>
      <c r="AE6" s="8">
        <f t="shared" si="2"/>
        <v>1.8957119243404597E-2</v>
      </c>
      <c r="AF6" s="8">
        <f t="shared" si="3"/>
        <v>2.0282035541565158E-2</v>
      </c>
      <c r="AG6" s="8">
        <f t="shared" si="4"/>
        <v>2.0663238320311361E-2</v>
      </c>
      <c r="AH6" s="8">
        <f t="shared" si="5"/>
        <v>1.4790868607546448E-2</v>
      </c>
    </row>
    <row r="7" spans="1:34" ht="15" customHeight="1" x14ac:dyDescent="0.25">
      <c r="A7" s="5">
        <v>6</v>
      </c>
      <c r="B7" s="9" t="s">
        <v>54</v>
      </c>
      <c r="C7" s="10">
        <v>1719262</v>
      </c>
      <c r="D7" s="10">
        <v>1743796</v>
      </c>
      <c r="E7" s="10">
        <v>1777397</v>
      </c>
      <c r="F7" s="10">
        <v>1808267</v>
      </c>
      <c r="G7" s="10">
        <v>1843927</v>
      </c>
      <c r="H7" s="10">
        <v>1878120</v>
      </c>
      <c r="I7" s="10">
        <v>1932720</v>
      </c>
      <c r="J7" s="10">
        <v>1984766</v>
      </c>
      <c r="K7" s="10">
        <v>2030691</v>
      </c>
      <c r="L7" s="10">
        <v>2072128</v>
      </c>
      <c r="M7" s="10">
        <v>2152417</v>
      </c>
      <c r="N7" s="10">
        <v>2190922</v>
      </c>
      <c r="O7" s="10">
        <v>2231619</v>
      </c>
      <c r="P7" s="10">
        <v>2272235</v>
      </c>
      <c r="Q7" s="10">
        <v>2318680</v>
      </c>
      <c r="R7" s="10">
        <v>2366630</v>
      </c>
      <c r="S7" s="10">
        <v>2410897</v>
      </c>
      <c r="T7" s="10">
        <v>2454024</v>
      </c>
      <c r="U7" s="10">
        <v>2492524</v>
      </c>
      <c r="V7" s="10">
        <v>2527722</v>
      </c>
      <c r="W7" s="10">
        <v>2568772</v>
      </c>
      <c r="X7" s="10">
        <v>2605822</v>
      </c>
      <c r="Y7" s="10">
        <v>2661946</v>
      </c>
      <c r="Z7" s="10">
        <v>2719892</v>
      </c>
      <c r="AA7" s="10">
        <v>2774738</v>
      </c>
      <c r="AB7" s="10">
        <v>2813140</v>
      </c>
      <c r="AC7" s="8">
        <f t="shared" si="0"/>
        <v>0.63624857642407029</v>
      </c>
      <c r="AD7" s="8">
        <f t="shared" si="1"/>
        <v>1.9891497592571694E-2</v>
      </c>
      <c r="AE7" s="8">
        <f t="shared" si="2"/>
        <v>1.7433652163644897E-2</v>
      </c>
      <c r="AF7" s="8">
        <f t="shared" si="3"/>
        <v>1.8340831088451637E-2</v>
      </c>
      <c r="AG7" s="8">
        <f t="shared" si="4"/>
        <v>1.8585215646629516E-2</v>
      </c>
      <c r="AH7" s="8">
        <f t="shared" si="5"/>
        <v>1.3839865241330893E-2</v>
      </c>
    </row>
    <row r="8" spans="1:34" ht="15" customHeight="1" x14ac:dyDescent="0.25">
      <c r="A8" s="5">
        <v>7</v>
      </c>
      <c r="B8" s="9" t="s">
        <v>39</v>
      </c>
      <c r="C8" s="10">
        <v>1656835</v>
      </c>
      <c r="D8" s="10">
        <v>1708955</v>
      </c>
      <c r="E8" s="10">
        <v>1756852</v>
      </c>
      <c r="F8" s="10">
        <v>1803474</v>
      </c>
      <c r="G8" s="10">
        <v>1866597</v>
      </c>
      <c r="H8" s="10">
        <v>1939766</v>
      </c>
      <c r="I8" s="10">
        <v>1999994</v>
      </c>
      <c r="J8" s="10">
        <v>2034878</v>
      </c>
      <c r="K8" s="10">
        <v>2060968</v>
      </c>
      <c r="L8" s="10">
        <v>2082421</v>
      </c>
      <c r="M8" s="10">
        <v>2140225</v>
      </c>
      <c r="N8" s="10">
        <v>2181303</v>
      </c>
      <c r="O8" s="10">
        <v>2235105</v>
      </c>
      <c r="P8" s="10">
        <v>2283844</v>
      </c>
      <c r="Q8" s="10">
        <v>2342297</v>
      </c>
      <c r="R8" s="10">
        <v>2410624</v>
      </c>
      <c r="S8" s="10">
        <v>2482497</v>
      </c>
      <c r="T8" s="10">
        <v>2548999</v>
      </c>
      <c r="U8" s="10">
        <v>2609376</v>
      </c>
      <c r="V8" s="10">
        <v>2645359</v>
      </c>
      <c r="W8" s="10">
        <v>2680430</v>
      </c>
      <c r="X8" s="10">
        <v>2699589</v>
      </c>
      <c r="Y8" s="10">
        <v>2786534</v>
      </c>
      <c r="Z8" s="10">
        <v>2863651</v>
      </c>
      <c r="AA8" s="10">
        <v>2919982</v>
      </c>
      <c r="AB8" s="10">
        <v>2957672</v>
      </c>
      <c r="AC8" s="8">
        <f t="shared" si="0"/>
        <v>0.78513370371823388</v>
      </c>
      <c r="AD8" s="8">
        <f t="shared" si="1"/>
        <v>2.3450470491745756E-2</v>
      </c>
      <c r="AE8" s="8">
        <f t="shared" si="2"/>
        <v>2.0662252454431318E-2</v>
      </c>
      <c r="AF8" s="8">
        <f t="shared" si="3"/>
        <v>1.9880076778842071E-2</v>
      </c>
      <c r="AG8" s="8">
        <f t="shared" si="4"/>
        <v>2.006666287698633E-2</v>
      </c>
      <c r="AH8" s="8">
        <f t="shared" si="5"/>
        <v>1.2907613814057757E-2</v>
      </c>
    </row>
    <row r="9" spans="1:34" ht="15" customHeight="1" x14ac:dyDescent="0.25">
      <c r="A9" s="5">
        <v>8</v>
      </c>
      <c r="B9" s="9" t="s">
        <v>127</v>
      </c>
      <c r="C9" s="10">
        <v>2147948</v>
      </c>
      <c r="D9" s="10">
        <v>2144528</v>
      </c>
      <c r="E9" s="10">
        <v>2140552</v>
      </c>
      <c r="F9" s="10">
        <v>2136026</v>
      </c>
      <c r="G9" s="10">
        <v>2128958</v>
      </c>
      <c r="H9" s="10">
        <v>2118249</v>
      </c>
      <c r="I9" s="10">
        <v>2106336</v>
      </c>
      <c r="J9" s="10">
        <v>2099185</v>
      </c>
      <c r="K9" s="10">
        <v>2094051</v>
      </c>
      <c r="L9" s="10">
        <v>2091286</v>
      </c>
      <c r="M9" s="10">
        <v>2076521</v>
      </c>
      <c r="N9" s="10">
        <v>2074352</v>
      </c>
      <c r="O9" s="10">
        <v>2074460</v>
      </c>
      <c r="P9" s="10">
        <v>2081096</v>
      </c>
      <c r="Q9" s="10">
        <v>2085620</v>
      </c>
      <c r="R9" s="10">
        <v>2086587</v>
      </c>
      <c r="S9" s="10">
        <v>2087581</v>
      </c>
      <c r="T9" s="10">
        <v>2088066</v>
      </c>
      <c r="U9" s="10">
        <v>2088449</v>
      </c>
      <c r="V9" s="10">
        <v>2087829</v>
      </c>
      <c r="W9" s="10">
        <v>126390</v>
      </c>
      <c r="X9" s="10">
        <v>127487</v>
      </c>
      <c r="Y9" s="10">
        <v>128566</v>
      </c>
      <c r="Z9" s="10">
        <v>130260</v>
      </c>
      <c r="AA9" s="10">
        <v>132522</v>
      </c>
      <c r="AB9" s="10">
        <v>134057</v>
      </c>
      <c r="AC9" s="8">
        <f t="shared" si="0"/>
        <v>-0.93758834012741465</v>
      </c>
      <c r="AD9" s="8">
        <f t="shared" si="1"/>
        <v>-0.10502556607767233</v>
      </c>
      <c r="AE9" s="8">
        <f t="shared" si="2"/>
        <v>-0.24004950905291922</v>
      </c>
      <c r="AF9" s="8">
        <f t="shared" si="3"/>
        <v>1.184818379220709E-2</v>
      </c>
      <c r="AG9" s="8">
        <f t="shared" si="4"/>
        <v>1.4038524612159708E-2</v>
      </c>
      <c r="AH9" s="8">
        <f t="shared" si="5"/>
        <v>1.158298244819728E-2</v>
      </c>
    </row>
    <row r="10" spans="1:34" ht="15" customHeight="1" x14ac:dyDescent="0.25">
      <c r="A10" s="5">
        <v>9</v>
      </c>
      <c r="B10" s="9" t="s">
        <v>63</v>
      </c>
      <c r="C10" s="10">
        <v>3278661</v>
      </c>
      <c r="D10" s="10">
        <v>3388445</v>
      </c>
      <c r="E10" s="10">
        <v>3496957</v>
      </c>
      <c r="F10" s="10">
        <v>3600163</v>
      </c>
      <c r="G10" s="10">
        <v>3723359</v>
      </c>
      <c r="H10" s="10">
        <v>3884588</v>
      </c>
      <c r="I10" s="10">
        <v>4046571</v>
      </c>
      <c r="J10" s="10">
        <v>4175595</v>
      </c>
      <c r="K10" s="10">
        <v>4287323</v>
      </c>
      <c r="L10" s="10">
        <v>4364094</v>
      </c>
      <c r="M10" s="10">
        <v>4199536</v>
      </c>
      <c r="N10" s="10">
        <v>4229671</v>
      </c>
      <c r="O10" s="10">
        <v>4287608</v>
      </c>
      <c r="P10" s="10">
        <v>4342241</v>
      </c>
      <c r="Q10" s="10">
        <v>4409354</v>
      </c>
      <c r="R10" s="10">
        <v>4480231</v>
      </c>
      <c r="S10" s="10">
        <v>4556103</v>
      </c>
      <c r="T10" s="10">
        <v>4622428</v>
      </c>
      <c r="U10" s="10">
        <v>4694480</v>
      </c>
      <c r="V10" s="10">
        <v>4777488</v>
      </c>
      <c r="W10" s="10">
        <v>4875256</v>
      </c>
      <c r="X10" s="10">
        <v>4949187</v>
      </c>
      <c r="Y10" s="10">
        <v>5025111</v>
      </c>
      <c r="Z10" s="10">
        <v>5087631</v>
      </c>
      <c r="AA10" s="10">
        <v>5169873</v>
      </c>
      <c r="AB10" s="10">
        <v>5228938</v>
      </c>
      <c r="AC10" s="8">
        <f t="shared" si="0"/>
        <v>0.59483947867742348</v>
      </c>
      <c r="AD10" s="8">
        <f t="shared" si="1"/>
        <v>1.884631520214386E-2</v>
      </c>
      <c r="AE10" s="8">
        <f t="shared" si="2"/>
        <v>1.5573379655227759E-2</v>
      </c>
      <c r="AF10" s="8">
        <f t="shared" si="3"/>
        <v>1.4105675753771418E-2</v>
      </c>
      <c r="AG10" s="8">
        <f t="shared" si="4"/>
        <v>1.3341769260565739E-2</v>
      </c>
      <c r="AH10" s="8">
        <f t="shared" si="5"/>
        <v>1.1424845445913274E-2</v>
      </c>
    </row>
    <row r="11" spans="1:34" ht="15" customHeight="1" x14ac:dyDescent="0.25">
      <c r="A11" s="5">
        <v>10</v>
      </c>
      <c r="B11" s="6" t="s">
        <v>126</v>
      </c>
      <c r="C11" s="7">
        <v>3052379</v>
      </c>
      <c r="D11" s="7">
        <v>3094380</v>
      </c>
      <c r="E11" s="7">
        <v>3121895</v>
      </c>
      <c r="F11" s="7">
        <v>3138938</v>
      </c>
      <c r="G11" s="7">
        <v>3163703</v>
      </c>
      <c r="H11" s="7">
        <v>3202388</v>
      </c>
      <c r="I11" s="7">
        <v>3259945</v>
      </c>
      <c r="J11" s="7">
        <v>3307360</v>
      </c>
      <c r="K11" s="7">
        <v>3356637</v>
      </c>
      <c r="L11" s="7">
        <v>3407848</v>
      </c>
      <c r="M11" s="7">
        <v>3449548</v>
      </c>
      <c r="N11" s="7">
        <v>3505338</v>
      </c>
      <c r="O11" s="7">
        <v>3561452</v>
      </c>
      <c r="P11" s="7">
        <v>3616100</v>
      </c>
      <c r="Q11" s="7">
        <v>3680038</v>
      </c>
      <c r="R11" s="7">
        <v>3745754</v>
      </c>
      <c r="S11" s="7">
        <v>3824567</v>
      </c>
      <c r="T11" s="7">
        <v>3894392</v>
      </c>
      <c r="U11" s="7">
        <v>3943900</v>
      </c>
      <c r="V11" s="7">
        <v>3984908</v>
      </c>
      <c r="W11" s="7">
        <v>4027814</v>
      </c>
      <c r="X11" s="7">
        <v>4017597</v>
      </c>
      <c r="Y11" s="7">
        <v>4034138</v>
      </c>
      <c r="Z11" s="7">
        <v>4062857</v>
      </c>
      <c r="AA11" s="7">
        <v>4118815</v>
      </c>
      <c r="AB11" s="7">
        <v>4161883</v>
      </c>
      <c r="AC11" s="8">
        <f t="shared" si="0"/>
        <v>0.3634882824184022</v>
      </c>
      <c r="AD11" s="8">
        <f t="shared" si="1"/>
        <v>1.247907506300594E-2</v>
      </c>
      <c r="AE11" s="8">
        <f t="shared" si="2"/>
        <v>1.0590151297964256E-2</v>
      </c>
      <c r="AF11" s="8">
        <f t="shared" si="3"/>
        <v>6.5702538519833986E-3</v>
      </c>
      <c r="AG11" s="8">
        <f t="shared" si="4"/>
        <v>1.0445836744594761E-2</v>
      </c>
      <c r="AH11" s="8">
        <f t="shared" si="5"/>
        <v>1.0456405543827534E-2</v>
      </c>
    </row>
    <row r="12" spans="1:34" ht="15" customHeight="1" x14ac:dyDescent="0.25">
      <c r="A12" s="5">
        <v>11</v>
      </c>
      <c r="B12" s="6" t="s">
        <v>130</v>
      </c>
      <c r="C12" s="7">
        <v>1531156</v>
      </c>
      <c r="D12" s="7">
        <v>1556076</v>
      </c>
      <c r="E12" s="7">
        <v>1578239</v>
      </c>
      <c r="F12" s="7">
        <v>1600165</v>
      </c>
      <c r="G12" s="7">
        <v>1622935</v>
      </c>
      <c r="H12" s="7">
        <v>1645027</v>
      </c>
      <c r="I12" s="7">
        <v>1671898</v>
      </c>
      <c r="J12" s="7">
        <v>1697656</v>
      </c>
      <c r="K12" s="7">
        <v>1720796</v>
      </c>
      <c r="L12" s="7">
        <v>1743658</v>
      </c>
      <c r="M12" s="7">
        <v>1893246</v>
      </c>
      <c r="N12" s="7">
        <v>1913815</v>
      </c>
      <c r="O12" s="7">
        <v>1935274</v>
      </c>
      <c r="P12" s="7">
        <v>1961701</v>
      </c>
      <c r="Q12" s="7">
        <v>1981563</v>
      </c>
      <c r="R12" s="7">
        <v>1999191</v>
      </c>
      <c r="S12" s="7">
        <v>2022451</v>
      </c>
      <c r="T12" s="7">
        <v>2045925</v>
      </c>
      <c r="U12" s="7">
        <v>2072764</v>
      </c>
      <c r="V12" s="7">
        <v>2094960</v>
      </c>
      <c r="W12" s="7">
        <v>2092783</v>
      </c>
      <c r="X12" s="7">
        <v>2106709</v>
      </c>
      <c r="Y12" s="7">
        <v>2126489</v>
      </c>
      <c r="Z12" s="7">
        <v>2152012</v>
      </c>
      <c r="AA12" s="7">
        <v>2183424</v>
      </c>
      <c r="AB12" s="7">
        <v>2205695</v>
      </c>
      <c r="AC12" s="8">
        <f t="shared" si="0"/>
        <v>0.44054230920951232</v>
      </c>
      <c r="AD12" s="8">
        <f t="shared" si="1"/>
        <v>1.4707897998345043E-2</v>
      </c>
      <c r="AE12" s="8">
        <f t="shared" si="2"/>
        <v>9.8784785279688592E-3</v>
      </c>
      <c r="AF12" s="8">
        <f t="shared" si="3"/>
        <v>1.0564998160322192E-2</v>
      </c>
      <c r="AG12" s="8">
        <f t="shared" si="4"/>
        <v>1.2264732161018088E-2</v>
      </c>
      <c r="AH12" s="8">
        <f t="shared" si="5"/>
        <v>1.0200034441317857E-2</v>
      </c>
    </row>
    <row r="13" spans="1:34" ht="15" customHeight="1" x14ac:dyDescent="0.25">
      <c r="A13" s="5">
        <v>12</v>
      </c>
      <c r="B13" s="9" t="s">
        <v>86</v>
      </c>
      <c r="C13" s="10">
        <v>4281905</v>
      </c>
      <c r="D13" s="10">
        <v>4432950</v>
      </c>
      <c r="E13" s="10">
        <v>4555490</v>
      </c>
      <c r="F13" s="10">
        <v>4673146</v>
      </c>
      <c r="G13" s="10">
        <v>4802300</v>
      </c>
      <c r="H13" s="10">
        <v>4947012</v>
      </c>
      <c r="I13" s="10">
        <v>5119641</v>
      </c>
      <c r="J13" s="10" t="s">
        <v>400</v>
      </c>
      <c r="K13" s="10">
        <v>5385586</v>
      </c>
      <c r="L13" s="10">
        <v>5475213</v>
      </c>
      <c r="M13" s="10">
        <v>5303070</v>
      </c>
      <c r="N13" s="10">
        <v>5368755</v>
      </c>
      <c r="O13" s="10">
        <v>5448580</v>
      </c>
      <c r="P13" s="10">
        <v>5516494</v>
      </c>
      <c r="Q13" s="10">
        <v>5600951</v>
      </c>
      <c r="R13" s="10">
        <v>5695668</v>
      </c>
      <c r="S13" s="10">
        <v>5800308</v>
      </c>
      <c r="T13" s="10">
        <v>5886546</v>
      </c>
      <c r="U13" s="10">
        <v>5962525</v>
      </c>
      <c r="V13" s="10">
        <v>6039714</v>
      </c>
      <c r="W13" s="10">
        <v>6120770</v>
      </c>
      <c r="X13" s="10">
        <v>6160335</v>
      </c>
      <c r="Y13" s="10">
        <v>6250876</v>
      </c>
      <c r="Z13" s="10">
        <v>6333350</v>
      </c>
      <c r="AA13" s="10">
        <v>6420229</v>
      </c>
      <c r="AB13" s="10">
        <v>6482182</v>
      </c>
      <c r="AC13" s="8">
        <f t="shared" si="0"/>
        <v>0.51385469785060622</v>
      </c>
      <c r="AD13" s="8">
        <f t="shared" si="1"/>
        <v>1.6724684579103588E-2</v>
      </c>
      <c r="AE13" s="8">
        <f t="shared" si="2"/>
        <v>1.3019150289526937E-2</v>
      </c>
      <c r="AF13" s="8">
        <f t="shared" si="3"/>
        <v>1.1539932450862045E-2</v>
      </c>
      <c r="AG13" s="8">
        <f t="shared" si="4"/>
        <v>1.2185501606996274E-2</v>
      </c>
      <c r="AH13" s="8">
        <f t="shared" si="5"/>
        <v>9.6496557988819398E-3</v>
      </c>
    </row>
    <row r="14" spans="1:34" ht="15" customHeight="1" x14ac:dyDescent="0.25">
      <c r="A14" s="5">
        <v>13</v>
      </c>
      <c r="B14" s="9" t="s">
        <v>113</v>
      </c>
      <c r="C14" s="10">
        <v>1619514</v>
      </c>
      <c r="D14" s="10">
        <v>1642112</v>
      </c>
      <c r="E14" s="10">
        <v>1659344</v>
      </c>
      <c r="F14" s="10">
        <v>1678827</v>
      </c>
      <c r="G14" s="10">
        <v>1696238</v>
      </c>
      <c r="H14" s="10">
        <v>1714463</v>
      </c>
      <c r="I14" s="10">
        <v>1737170</v>
      </c>
      <c r="J14" s="10">
        <v>1759348</v>
      </c>
      <c r="K14" s="10">
        <v>1779822</v>
      </c>
      <c r="L14" s="10">
        <v>1801848</v>
      </c>
      <c r="M14" s="10">
        <v>1906466</v>
      </c>
      <c r="N14" s="10">
        <v>1926850</v>
      </c>
      <c r="O14" s="10">
        <v>1948133</v>
      </c>
      <c r="P14" s="10">
        <v>1975418</v>
      </c>
      <c r="Q14" s="10">
        <v>2003406</v>
      </c>
      <c r="R14" s="10">
        <v>2029746</v>
      </c>
      <c r="S14" s="10">
        <v>2054988</v>
      </c>
      <c r="T14" s="10">
        <v>2085784</v>
      </c>
      <c r="U14" s="10">
        <v>2107634</v>
      </c>
      <c r="V14" s="10">
        <v>2127695</v>
      </c>
      <c r="W14" s="10">
        <v>82213</v>
      </c>
      <c r="X14" s="10">
        <v>82699</v>
      </c>
      <c r="Y14" s="10">
        <v>83542</v>
      </c>
      <c r="Z14" s="10">
        <v>84071</v>
      </c>
      <c r="AA14" s="10">
        <v>84942</v>
      </c>
      <c r="AB14" s="10">
        <v>85729</v>
      </c>
      <c r="AC14" s="8">
        <f t="shared" si="0"/>
        <v>-0.9470649836926387</v>
      </c>
      <c r="AD14" s="8">
        <f t="shared" si="1"/>
        <v>-0.1109018183408943</v>
      </c>
      <c r="AE14" s="8">
        <f t="shared" si="2"/>
        <v>-0.27126671513143896</v>
      </c>
      <c r="AF14" s="8">
        <f t="shared" si="3"/>
        <v>8.4107165308962006E-3</v>
      </c>
      <c r="AG14" s="8">
        <f t="shared" si="4"/>
        <v>8.6510924996978655E-3</v>
      </c>
      <c r="AH14" s="8">
        <f t="shared" si="5"/>
        <v>9.2651456287819924E-3</v>
      </c>
    </row>
    <row r="15" spans="1:34" ht="15" customHeight="1" x14ac:dyDescent="0.25">
      <c r="A15" s="5">
        <v>14</v>
      </c>
      <c r="B15" s="6" t="s">
        <v>73</v>
      </c>
      <c r="C15" s="7">
        <v>1393370</v>
      </c>
      <c r="D15" s="7">
        <v>1456549</v>
      </c>
      <c r="E15" s="7">
        <v>1515571</v>
      </c>
      <c r="F15" s="7">
        <v>1572924</v>
      </c>
      <c r="G15" s="7">
        <v>1646875</v>
      </c>
      <c r="H15" s="7">
        <v>1708846</v>
      </c>
      <c r="I15" s="7">
        <v>1778129</v>
      </c>
      <c r="J15" s="7">
        <v>1838635</v>
      </c>
      <c r="K15" s="7">
        <v>1879093</v>
      </c>
      <c r="L15" s="7">
        <v>1902834</v>
      </c>
      <c r="M15" s="7">
        <v>1951593</v>
      </c>
      <c r="N15" s="7">
        <v>1956909</v>
      </c>
      <c r="O15" s="7">
        <v>1980175</v>
      </c>
      <c r="P15" s="7">
        <v>2004126</v>
      </c>
      <c r="Q15" s="7">
        <v>2036053</v>
      </c>
      <c r="R15" s="7">
        <v>2075751</v>
      </c>
      <c r="S15" s="7">
        <v>2113943</v>
      </c>
      <c r="T15" s="7">
        <v>2152772</v>
      </c>
      <c r="U15" s="7">
        <v>2194265</v>
      </c>
      <c r="V15" s="7">
        <v>2236975</v>
      </c>
      <c r="W15" s="7">
        <v>2275833</v>
      </c>
      <c r="X15" s="7">
        <v>2296793</v>
      </c>
      <c r="Y15" s="7">
        <v>2323145</v>
      </c>
      <c r="Z15" s="7">
        <v>2351008</v>
      </c>
      <c r="AA15" s="7">
        <v>2385746</v>
      </c>
      <c r="AB15" s="7">
        <v>2407226</v>
      </c>
      <c r="AC15" s="8">
        <f t="shared" si="0"/>
        <v>0.72762869876630043</v>
      </c>
      <c r="AD15" s="8">
        <f t="shared" si="1"/>
        <v>2.2110892171832042E-2</v>
      </c>
      <c r="AE15" s="8">
        <f t="shared" si="2"/>
        <v>1.4925492229843407E-2</v>
      </c>
      <c r="AF15" s="8">
        <f t="shared" si="3"/>
        <v>1.1289027119762318E-2</v>
      </c>
      <c r="AG15" s="8">
        <f t="shared" si="4"/>
        <v>1.1921560722113922E-2</v>
      </c>
      <c r="AH15" s="8">
        <f t="shared" si="5"/>
        <v>9.0034731274829752E-3</v>
      </c>
    </row>
    <row r="16" spans="1:34" ht="15" customHeight="1" x14ac:dyDescent="0.25">
      <c r="A16" s="5">
        <v>15</v>
      </c>
      <c r="B16" s="6" t="s">
        <v>215</v>
      </c>
      <c r="C16" s="7">
        <v>4821031</v>
      </c>
      <c r="D16" s="7">
        <v>4927274</v>
      </c>
      <c r="E16" s="7">
        <v>5014571</v>
      </c>
      <c r="F16" s="7">
        <v>5086376</v>
      </c>
      <c r="G16" s="7">
        <v>5158524</v>
      </c>
      <c r="H16" s="7">
        <v>5229267</v>
      </c>
      <c r="I16" s="7">
        <v>5265012</v>
      </c>
      <c r="J16" s="7">
        <v>5313033</v>
      </c>
      <c r="K16" s="7">
        <v>5377936</v>
      </c>
      <c r="L16" s="7">
        <v>5476241</v>
      </c>
      <c r="M16" s="7">
        <v>5680300</v>
      </c>
      <c r="N16" s="7">
        <v>5791610</v>
      </c>
      <c r="O16" s="7">
        <v>5895491</v>
      </c>
      <c r="P16" s="7">
        <v>5987010</v>
      </c>
      <c r="Q16" s="7">
        <v>6063125</v>
      </c>
      <c r="R16" s="7">
        <v>6132190</v>
      </c>
      <c r="S16" s="7">
        <v>6194690</v>
      </c>
      <c r="T16" s="7">
        <v>6263413</v>
      </c>
      <c r="U16" s="7">
        <v>6308220</v>
      </c>
      <c r="V16" s="7">
        <v>6355652</v>
      </c>
      <c r="W16" s="7">
        <v>6260638</v>
      </c>
      <c r="X16" s="7">
        <v>6259621</v>
      </c>
      <c r="Y16" s="7">
        <v>6280312</v>
      </c>
      <c r="Z16" s="7">
        <v>6328730</v>
      </c>
      <c r="AA16" s="7">
        <v>6415518</v>
      </c>
      <c r="AB16" s="7">
        <v>6465724</v>
      </c>
      <c r="AC16" s="8">
        <f t="shared" si="0"/>
        <v>0.34114964205789178</v>
      </c>
      <c r="AD16" s="8">
        <f t="shared" si="1"/>
        <v>1.1810284638375634E-2</v>
      </c>
      <c r="AE16" s="8">
        <f t="shared" si="2"/>
        <v>5.3103550213930983E-3</v>
      </c>
      <c r="AF16" s="8">
        <f t="shared" si="3"/>
        <v>6.467403261778637E-3</v>
      </c>
      <c r="AG16" s="8">
        <f t="shared" si="4"/>
        <v>9.7456265871751491E-3</v>
      </c>
      <c r="AH16" s="8">
        <f t="shared" si="5"/>
        <v>7.825712592498377E-3</v>
      </c>
    </row>
    <row r="17" spans="1:34" ht="15" customHeight="1" x14ac:dyDescent="0.25">
      <c r="A17" s="5">
        <v>16</v>
      </c>
      <c r="B17" s="9" t="s">
        <v>176</v>
      </c>
      <c r="C17" s="10">
        <v>2981616</v>
      </c>
      <c r="D17" s="10">
        <v>3024111</v>
      </c>
      <c r="E17" s="10">
        <v>3053303</v>
      </c>
      <c r="F17" s="10">
        <v>3078253</v>
      </c>
      <c r="G17" s="10">
        <v>3106569</v>
      </c>
      <c r="H17" s="10">
        <v>3132772</v>
      </c>
      <c r="I17" s="10">
        <v>3167666</v>
      </c>
      <c r="J17" s="10">
        <v>3204196</v>
      </c>
      <c r="K17" s="10">
        <v>3237612</v>
      </c>
      <c r="L17" s="10">
        <v>3269814</v>
      </c>
      <c r="M17" s="10">
        <v>3340952</v>
      </c>
      <c r="N17" s="10">
        <v>3378195</v>
      </c>
      <c r="O17" s="10">
        <v>3414538</v>
      </c>
      <c r="P17" s="10">
        <v>3453198</v>
      </c>
      <c r="Q17" s="10">
        <v>3492373</v>
      </c>
      <c r="R17" s="10">
        <v>3523710</v>
      </c>
      <c r="S17" s="10">
        <v>3562548</v>
      </c>
      <c r="T17" s="10">
        <v>3603488</v>
      </c>
      <c r="U17" s="10">
        <v>3640864</v>
      </c>
      <c r="V17" s="10">
        <v>3672645</v>
      </c>
      <c r="W17" s="10">
        <v>3694131</v>
      </c>
      <c r="X17" s="10">
        <v>3692614</v>
      </c>
      <c r="Y17" s="10">
        <v>3700187</v>
      </c>
      <c r="Z17" s="10">
        <v>3721774</v>
      </c>
      <c r="AA17" s="10">
        <v>3760895</v>
      </c>
      <c r="AB17" s="10">
        <v>3790295</v>
      </c>
      <c r="AC17" s="8">
        <f t="shared" si="0"/>
        <v>0.27122171332592793</v>
      </c>
      <c r="AD17" s="8">
        <f t="shared" si="1"/>
        <v>9.6453561656746345E-3</v>
      </c>
      <c r="AE17" s="8">
        <f t="shared" si="2"/>
        <v>7.3196023467625437E-3</v>
      </c>
      <c r="AF17" s="8">
        <f t="shared" si="3"/>
        <v>5.1529326078048054E-3</v>
      </c>
      <c r="AG17" s="8">
        <f t="shared" si="4"/>
        <v>8.0524121934555382E-3</v>
      </c>
      <c r="AH17" s="8">
        <f t="shared" si="5"/>
        <v>7.8172881720973333E-3</v>
      </c>
    </row>
    <row r="18" spans="1:34" ht="15" customHeight="1" x14ac:dyDescent="0.25">
      <c r="A18" s="5">
        <v>17</v>
      </c>
      <c r="B18" s="6" t="s">
        <v>148</v>
      </c>
      <c r="C18" s="7">
        <v>1842924</v>
      </c>
      <c r="D18" s="7">
        <v>1865245</v>
      </c>
      <c r="E18" s="7">
        <v>1890419</v>
      </c>
      <c r="F18" s="7">
        <v>1912368</v>
      </c>
      <c r="G18" s="7">
        <v>1935840</v>
      </c>
      <c r="H18" s="7">
        <v>1958504</v>
      </c>
      <c r="I18" s="7">
        <v>1984954</v>
      </c>
      <c r="J18" s="7">
        <v>2011857</v>
      </c>
      <c r="K18" s="7">
        <v>2046083</v>
      </c>
      <c r="L18" s="7">
        <v>2067585</v>
      </c>
      <c r="M18" s="7">
        <v>2013938</v>
      </c>
      <c r="N18" s="7">
        <v>2028437</v>
      </c>
      <c r="O18" s="7">
        <v>2043849</v>
      </c>
      <c r="P18" s="7">
        <v>2061465</v>
      </c>
      <c r="Q18" s="7">
        <v>2079143</v>
      </c>
      <c r="R18" s="7">
        <v>2098230</v>
      </c>
      <c r="S18" s="7">
        <v>2121656</v>
      </c>
      <c r="T18" s="7">
        <v>2144373</v>
      </c>
      <c r="U18" s="7">
        <v>2164614</v>
      </c>
      <c r="V18" s="7">
        <v>2180710</v>
      </c>
      <c r="W18" s="7">
        <v>2195241</v>
      </c>
      <c r="X18" s="7">
        <v>2204025</v>
      </c>
      <c r="Y18" s="7">
        <v>2210616</v>
      </c>
      <c r="Z18" s="7">
        <v>2229173</v>
      </c>
      <c r="AA18" s="7">
        <v>2253287</v>
      </c>
      <c r="AB18" s="7">
        <v>2270682</v>
      </c>
      <c r="AC18" s="8">
        <f t="shared" si="0"/>
        <v>0.23210832351198421</v>
      </c>
      <c r="AD18" s="8">
        <f t="shared" si="1"/>
        <v>8.3840221449140717E-3</v>
      </c>
      <c r="AE18" s="8">
        <f t="shared" si="2"/>
        <v>7.9298857796101796E-3</v>
      </c>
      <c r="AF18" s="8">
        <f t="shared" si="3"/>
        <v>6.7805629098256492E-3</v>
      </c>
      <c r="AG18" s="8">
        <f t="shared" si="4"/>
        <v>8.9763873427521901E-3</v>
      </c>
      <c r="AH18" s="8">
        <f t="shared" si="5"/>
        <v>7.719833292430125E-3</v>
      </c>
    </row>
    <row r="19" spans="1:34" ht="15" customHeight="1" x14ac:dyDescent="0.25">
      <c r="A19" s="5">
        <v>18</v>
      </c>
      <c r="B19" s="6" t="s">
        <v>150</v>
      </c>
      <c r="C19" s="7">
        <v>1808442</v>
      </c>
      <c r="D19" s="7">
        <v>1865891</v>
      </c>
      <c r="E19" s="7">
        <v>1921903</v>
      </c>
      <c r="F19" s="7">
        <v>1967052</v>
      </c>
      <c r="G19" s="7">
        <v>2004144</v>
      </c>
      <c r="H19" s="7">
        <v>2028664</v>
      </c>
      <c r="I19" s="7">
        <v>2050618</v>
      </c>
      <c r="J19" s="7">
        <v>2075119</v>
      </c>
      <c r="K19" s="7">
        <v>2101138</v>
      </c>
      <c r="L19" s="7">
        <v>2127355</v>
      </c>
      <c r="M19" s="7">
        <v>2154196</v>
      </c>
      <c r="N19" s="7">
        <v>2175864</v>
      </c>
      <c r="O19" s="7">
        <v>2195550</v>
      </c>
      <c r="P19" s="7">
        <v>2218136</v>
      </c>
      <c r="Q19" s="7">
        <v>2245584</v>
      </c>
      <c r="R19" s="7">
        <v>2275383</v>
      </c>
      <c r="S19" s="7">
        <v>2306739</v>
      </c>
      <c r="T19" s="7">
        <v>2337641</v>
      </c>
      <c r="U19" s="7">
        <v>2362688</v>
      </c>
      <c r="V19" s="7">
        <v>2385399</v>
      </c>
      <c r="W19" s="7">
        <v>2401737</v>
      </c>
      <c r="X19" s="7">
        <v>2409135</v>
      </c>
      <c r="Y19" s="7">
        <v>2422944</v>
      </c>
      <c r="Z19" s="7">
        <v>2435884</v>
      </c>
      <c r="AA19" s="7">
        <v>2459807</v>
      </c>
      <c r="AB19" s="7">
        <v>2477274</v>
      </c>
      <c r="AC19" s="8">
        <f t="shared" si="0"/>
        <v>0.36983878941099574</v>
      </c>
      <c r="AD19" s="8">
        <f t="shared" si="1"/>
        <v>1.2667281287330301E-2</v>
      </c>
      <c r="AE19" s="8">
        <f t="shared" si="2"/>
        <v>8.5372736455699982E-3</v>
      </c>
      <c r="AF19" s="8">
        <f t="shared" si="3"/>
        <v>6.2125254816816078E-3</v>
      </c>
      <c r="AG19" s="8">
        <f t="shared" si="4"/>
        <v>7.4191976545086025E-3</v>
      </c>
      <c r="AH19" s="8">
        <f t="shared" si="5"/>
        <v>7.1009636121858342E-3</v>
      </c>
    </row>
    <row r="20" spans="1:34" ht="15" customHeight="1" x14ac:dyDescent="0.25">
      <c r="A20" s="5">
        <v>19</v>
      </c>
      <c r="B20" s="9" t="s">
        <v>172</v>
      </c>
      <c r="C20" s="10">
        <v>2014665</v>
      </c>
      <c r="D20" s="10">
        <v>2035680</v>
      </c>
      <c r="E20" s="10">
        <v>2050030</v>
      </c>
      <c r="F20" s="10">
        <v>2066256</v>
      </c>
      <c r="G20" s="10">
        <v>2083905</v>
      </c>
      <c r="H20" s="10">
        <v>2102422</v>
      </c>
      <c r="I20" s="10">
        <v>2122711</v>
      </c>
      <c r="J20" s="10">
        <v>2148315</v>
      </c>
      <c r="K20" s="10">
        <v>2158643</v>
      </c>
      <c r="L20" s="10">
        <v>2171896</v>
      </c>
      <c r="M20" s="10">
        <v>2141578</v>
      </c>
      <c r="N20" s="10">
        <v>2149966</v>
      </c>
      <c r="O20" s="10">
        <v>2159028</v>
      </c>
      <c r="P20" s="10">
        <v>2171207</v>
      </c>
      <c r="Q20" s="10">
        <v>2184047</v>
      </c>
      <c r="R20" s="10">
        <v>2196029</v>
      </c>
      <c r="S20" s="10">
        <v>2209105</v>
      </c>
      <c r="T20" s="10">
        <v>2223008</v>
      </c>
      <c r="U20" s="10">
        <v>2234732</v>
      </c>
      <c r="V20" s="10">
        <v>2248095</v>
      </c>
      <c r="W20" s="10">
        <v>2251978</v>
      </c>
      <c r="X20" s="10">
        <v>2251965</v>
      </c>
      <c r="Y20" s="10">
        <v>2261603</v>
      </c>
      <c r="Z20" s="10">
        <v>2281096</v>
      </c>
      <c r="AA20" s="10">
        <v>2299751</v>
      </c>
      <c r="AB20" s="10">
        <v>2312858</v>
      </c>
      <c r="AC20" s="8">
        <f t="shared" si="0"/>
        <v>0.14801120781866961</v>
      </c>
      <c r="AD20" s="8">
        <f t="shared" si="1"/>
        <v>5.5365125797697257E-3</v>
      </c>
      <c r="AE20" s="8">
        <f t="shared" si="2"/>
        <v>5.1967826586369892E-3</v>
      </c>
      <c r="AF20" s="8">
        <f t="shared" si="3"/>
        <v>5.3492661249512352E-3</v>
      </c>
      <c r="AG20" s="8">
        <f t="shared" si="4"/>
        <v>7.4980155044579444E-3</v>
      </c>
      <c r="AH20" s="8">
        <f t="shared" si="5"/>
        <v>5.6993126647189194E-3</v>
      </c>
    </row>
    <row r="21" spans="1:34" ht="15" customHeight="1" x14ac:dyDescent="0.25">
      <c r="A21" s="5">
        <v>20</v>
      </c>
      <c r="B21" s="9" t="s">
        <v>133</v>
      </c>
      <c r="C21" s="10">
        <v>3277578</v>
      </c>
      <c r="D21" s="10">
        <v>3376256</v>
      </c>
      <c r="E21" s="10">
        <v>3483348</v>
      </c>
      <c r="F21" s="10">
        <v>3611625</v>
      </c>
      <c r="G21" s="10">
        <v>3745320</v>
      </c>
      <c r="H21" s="10">
        <v>3861335</v>
      </c>
      <c r="I21" s="10">
        <v>3968504</v>
      </c>
      <c r="J21" s="10">
        <v>4048913</v>
      </c>
      <c r="K21" s="10">
        <v>4092831</v>
      </c>
      <c r="L21" s="10">
        <v>4143113</v>
      </c>
      <c r="M21" s="10">
        <v>4240540</v>
      </c>
      <c r="N21" s="10">
        <v>4285291</v>
      </c>
      <c r="O21" s="10">
        <v>4317368</v>
      </c>
      <c r="P21" s="10">
        <v>4344386</v>
      </c>
      <c r="Q21" s="10">
        <v>4382462</v>
      </c>
      <c r="R21" s="10">
        <v>4420560</v>
      </c>
      <c r="S21" s="10">
        <v>4463228</v>
      </c>
      <c r="T21" s="10">
        <v>4509806</v>
      </c>
      <c r="U21" s="10">
        <v>4548430</v>
      </c>
      <c r="V21" s="10">
        <v>4575112</v>
      </c>
      <c r="W21" s="10">
        <v>4607646</v>
      </c>
      <c r="X21" s="10">
        <v>4644896</v>
      </c>
      <c r="Y21" s="10">
        <v>4675606</v>
      </c>
      <c r="Z21" s="10">
        <v>4707448</v>
      </c>
      <c r="AA21" s="10">
        <v>4747876</v>
      </c>
      <c r="AB21" s="10">
        <v>4769007</v>
      </c>
      <c r="AC21" s="8">
        <f t="shared" si="0"/>
        <v>0.45503997158877685</v>
      </c>
      <c r="AD21" s="8">
        <f t="shared" si="1"/>
        <v>1.5114419675966051E-2</v>
      </c>
      <c r="AE21" s="8">
        <f t="shared" si="2"/>
        <v>7.6160277453944936E-3</v>
      </c>
      <c r="AF21" s="8">
        <f t="shared" si="3"/>
        <v>6.9079525084563276E-3</v>
      </c>
      <c r="AG21" s="8">
        <f t="shared" si="4"/>
        <v>6.6148914281629612E-3</v>
      </c>
      <c r="AH21" s="8">
        <f t="shared" si="5"/>
        <v>4.4506217095812949E-3</v>
      </c>
    </row>
    <row r="22" spans="1:34" ht="15" customHeight="1" x14ac:dyDescent="0.25">
      <c r="A22" s="5">
        <v>21</v>
      </c>
      <c r="B22" s="9" t="s">
        <v>209</v>
      </c>
      <c r="C22" s="10">
        <v>1936108</v>
      </c>
      <c r="D22" s="10">
        <v>1975589</v>
      </c>
      <c r="E22" s="10">
        <v>2010666</v>
      </c>
      <c r="F22" s="10">
        <v>2034000</v>
      </c>
      <c r="G22" s="10">
        <v>2052776</v>
      </c>
      <c r="H22" s="10">
        <v>2084053</v>
      </c>
      <c r="I22" s="10">
        <v>2123960</v>
      </c>
      <c r="J22" s="10">
        <v>2163577</v>
      </c>
      <c r="K22" s="10">
        <v>2203745</v>
      </c>
      <c r="L22" s="10">
        <v>2241841</v>
      </c>
      <c r="M22" s="10">
        <v>2232415</v>
      </c>
      <c r="N22" s="10">
        <v>2263991</v>
      </c>
      <c r="O22" s="10">
        <v>2290514</v>
      </c>
      <c r="P22" s="10">
        <v>2313984</v>
      </c>
      <c r="Q22" s="10">
        <v>2347823</v>
      </c>
      <c r="R22" s="10">
        <v>2386403</v>
      </c>
      <c r="S22" s="10">
        <v>2432261</v>
      </c>
      <c r="T22" s="10">
        <v>2461472</v>
      </c>
      <c r="U22" s="10">
        <v>2480046</v>
      </c>
      <c r="V22" s="10">
        <v>2497856</v>
      </c>
      <c r="W22" s="10">
        <v>2517518</v>
      </c>
      <c r="X22" s="10">
        <v>2517451</v>
      </c>
      <c r="Y22" s="10">
        <v>2509813</v>
      </c>
      <c r="Z22" s="10">
        <v>2519045</v>
      </c>
      <c r="AA22" s="10">
        <v>2531245</v>
      </c>
      <c r="AB22" s="10">
        <v>2542282</v>
      </c>
      <c r="AC22" s="8">
        <f t="shared" si="0"/>
        <v>0.31308893925338876</v>
      </c>
      <c r="AD22" s="8">
        <f t="shared" si="1"/>
        <v>1.0954863072766052E-2</v>
      </c>
      <c r="AE22" s="8">
        <f t="shared" si="2"/>
        <v>6.347550003143354E-3</v>
      </c>
      <c r="AF22" s="8">
        <f t="shared" si="3"/>
        <v>1.9596390577554246E-3</v>
      </c>
      <c r="AG22" s="8">
        <f t="shared" si="4"/>
        <v>4.293810269517806E-3</v>
      </c>
      <c r="AH22" s="8">
        <f t="shared" si="5"/>
        <v>4.3603049092442656E-3</v>
      </c>
    </row>
    <row r="23" spans="1:34" ht="15" customHeight="1" x14ac:dyDescent="0.25">
      <c r="A23" s="5">
        <v>22</v>
      </c>
      <c r="B23" s="6" t="s">
        <v>59</v>
      </c>
      <c r="C23" s="7">
        <v>2404273</v>
      </c>
      <c r="D23" s="7">
        <v>2442189</v>
      </c>
      <c r="E23" s="7">
        <v>2483575</v>
      </c>
      <c r="F23" s="7">
        <v>2522780</v>
      </c>
      <c r="G23" s="7">
        <v>2578104</v>
      </c>
      <c r="H23" s="7">
        <v>2638814</v>
      </c>
      <c r="I23" s="7">
        <v>2684639</v>
      </c>
      <c r="J23" s="7">
        <v>2711222</v>
      </c>
      <c r="K23" s="7">
        <v>2730007</v>
      </c>
      <c r="L23" s="7">
        <v>2747272</v>
      </c>
      <c r="M23" s="7">
        <v>2786946</v>
      </c>
      <c r="N23" s="7">
        <v>2806158</v>
      </c>
      <c r="O23" s="7">
        <v>2830807</v>
      </c>
      <c r="P23" s="7">
        <v>2862031</v>
      </c>
      <c r="Q23" s="7">
        <v>2903214</v>
      </c>
      <c r="R23" s="7">
        <v>2954113</v>
      </c>
      <c r="S23" s="7">
        <v>3014255</v>
      </c>
      <c r="T23" s="7">
        <v>3066956</v>
      </c>
      <c r="U23" s="7">
        <v>3109379</v>
      </c>
      <c r="V23" s="7">
        <v>3144857</v>
      </c>
      <c r="W23" s="7">
        <v>3187831</v>
      </c>
      <c r="X23" s="7">
        <v>3230962</v>
      </c>
      <c r="Y23" s="7">
        <v>3307164</v>
      </c>
      <c r="Z23" s="7">
        <v>3370351</v>
      </c>
      <c r="AA23" s="7">
        <v>3405357</v>
      </c>
      <c r="AB23" s="7">
        <v>3418895</v>
      </c>
      <c r="AC23" s="8">
        <f t="shared" si="0"/>
        <v>0.42200781691596584</v>
      </c>
      <c r="AD23" s="8">
        <f t="shared" si="1"/>
        <v>1.4182422809698059E-2</v>
      </c>
      <c r="AE23" s="8">
        <f t="shared" si="2"/>
        <v>1.4719171905556161E-2</v>
      </c>
      <c r="AF23" s="8">
        <f t="shared" si="3"/>
        <v>1.4093723357383459E-2</v>
      </c>
      <c r="AG23" s="8">
        <f t="shared" si="4"/>
        <v>1.1137018248728703E-2</v>
      </c>
      <c r="AH23" s="8">
        <f t="shared" si="5"/>
        <v>3.975500953350853E-3</v>
      </c>
    </row>
    <row r="24" spans="1:34" ht="15" customHeight="1" x14ac:dyDescent="0.25">
      <c r="A24" s="5">
        <v>23</v>
      </c>
      <c r="B24" s="6" t="s">
        <v>134</v>
      </c>
      <c r="C24" s="7">
        <v>2194022</v>
      </c>
      <c r="D24" s="7">
        <v>2246785</v>
      </c>
      <c r="E24" s="7">
        <v>2276250</v>
      </c>
      <c r="F24" s="7">
        <v>2297441</v>
      </c>
      <c r="G24" s="7">
        <v>2321712</v>
      </c>
      <c r="H24" s="7">
        <v>2353518</v>
      </c>
      <c r="I24" s="7">
        <v>2399620</v>
      </c>
      <c r="J24" s="7">
        <v>2449476</v>
      </c>
      <c r="K24" s="7">
        <v>2500384</v>
      </c>
      <c r="L24" s="7">
        <v>2552195</v>
      </c>
      <c r="M24" s="7">
        <v>2554032</v>
      </c>
      <c r="N24" s="7">
        <v>2600467</v>
      </c>
      <c r="O24" s="7">
        <v>2645858</v>
      </c>
      <c r="P24" s="7">
        <v>2694188</v>
      </c>
      <c r="Q24" s="7">
        <v>2745645</v>
      </c>
      <c r="R24" s="7">
        <v>2802640</v>
      </c>
      <c r="S24" s="7">
        <v>2844505</v>
      </c>
      <c r="T24" s="7">
        <v>2877443</v>
      </c>
      <c r="U24" s="7">
        <v>2915538</v>
      </c>
      <c r="V24" s="7">
        <v>2944122</v>
      </c>
      <c r="W24" s="7">
        <v>2970099</v>
      </c>
      <c r="X24" s="7">
        <v>2978802</v>
      </c>
      <c r="Y24" s="7">
        <v>2994295</v>
      </c>
      <c r="Z24" s="7">
        <v>3031278</v>
      </c>
      <c r="AA24" s="7">
        <v>3081092</v>
      </c>
      <c r="AB24" s="7">
        <v>3092037</v>
      </c>
      <c r="AC24" s="8">
        <f t="shared" si="0"/>
        <v>0.40930081831449272</v>
      </c>
      <c r="AD24" s="8">
        <f t="shared" si="1"/>
        <v>1.3818351222079306E-2</v>
      </c>
      <c r="AE24" s="8">
        <f t="shared" si="2"/>
        <v>9.8752684982912342E-3</v>
      </c>
      <c r="AF24" s="8">
        <f t="shared" si="3"/>
        <v>8.0794261061649664E-3</v>
      </c>
      <c r="AG24" s="8">
        <f t="shared" si="4"/>
        <v>1.0764621232651095E-2</v>
      </c>
      <c r="AH24" s="8">
        <f t="shared" si="5"/>
        <v>3.5523119725084482E-3</v>
      </c>
    </row>
    <row r="25" spans="1:34" ht="15" customHeight="1" x14ac:dyDescent="0.25">
      <c r="A25" s="5">
        <v>24</v>
      </c>
      <c r="B25" s="9" t="s">
        <v>252</v>
      </c>
      <c r="C25" s="10">
        <v>4457471</v>
      </c>
      <c r="D25" s="10">
        <v>4479232</v>
      </c>
      <c r="E25" s="10">
        <v>4486067</v>
      </c>
      <c r="F25" s="10">
        <v>4492756</v>
      </c>
      <c r="G25" s="10">
        <v>4498311</v>
      </c>
      <c r="H25" s="10">
        <v>4494398</v>
      </c>
      <c r="I25" s="10">
        <v>4484542</v>
      </c>
      <c r="J25" s="10">
        <v>4456582</v>
      </c>
      <c r="K25" s="10">
        <v>4423781</v>
      </c>
      <c r="L25" s="10">
        <v>4403437</v>
      </c>
      <c r="M25" s="10">
        <v>4293314</v>
      </c>
      <c r="N25" s="10">
        <v>4301802</v>
      </c>
      <c r="O25" s="10">
        <v>4319292</v>
      </c>
      <c r="P25" s="10">
        <v>4332304</v>
      </c>
      <c r="Q25" s="10">
        <v>4346166</v>
      </c>
      <c r="R25" s="10">
        <v>4352979</v>
      </c>
      <c r="S25" s="10">
        <v>4368028</v>
      </c>
      <c r="T25" s="10">
        <v>4381658</v>
      </c>
      <c r="U25" s="10">
        <v>4391185</v>
      </c>
      <c r="V25" s="10">
        <v>4394892</v>
      </c>
      <c r="W25" s="10">
        <v>4385353</v>
      </c>
      <c r="X25" s="10">
        <v>4370695</v>
      </c>
      <c r="Y25" s="10">
        <v>4354135</v>
      </c>
      <c r="Z25" s="10">
        <v>4356818</v>
      </c>
      <c r="AA25" s="10">
        <v>4377045</v>
      </c>
      <c r="AB25" s="10">
        <v>4390913</v>
      </c>
      <c r="AC25" s="8">
        <f t="shared" si="0"/>
        <v>-1.4931785310549412E-2</v>
      </c>
      <c r="AD25" s="8">
        <f t="shared" si="1"/>
        <v>-6.0159443810303692E-4</v>
      </c>
      <c r="AE25" s="8">
        <f t="shared" si="2"/>
        <v>8.680505209184286E-4</v>
      </c>
      <c r="AF25" s="8">
        <f t="shared" si="3"/>
        <v>2.53442878116239E-4</v>
      </c>
      <c r="AG25" s="8">
        <f t="shared" si="4"/>
        <v>2.8076707539652634E-3</v>
      </c>
      <c r="AH25" s="8">
        <f t="shared" si="5"/>
        <v>3.1683475952383401E-3</v>
      </c>
    </row>
    <row r="26" spans="1:34" ht="15" customHeight="1" x14ac:dyDescent="0.25">
      <c r="A26" s="5">
        <v>25</v>
      </c>
      <c r="B26" s="6" t="s">
        <v>206</v>
      </c>
      <c r="C26" s="7">
        <v>5693275</v>
      </c>
      <c r="D26" s="7">
        <v>5722541</v>
      </c>
      <c r="E26" s="7">
        <v>5755874</v>
      </c>
      <c r="F26" s="7">
        <v>5787788</v>
      </c>
      <c r="G26" s="7">
        <v>5822876</v>
      </c>
      <c r="H26" s="7">
        <v>5850621</v>
      </c>
      <c r="I26" s="7">
        <v>5880912</v>
      </c>
      <c r="J26" s="7">
        <v>5912678</v>
      </c>
      <c r="K26" s="7">
        <v>5940496</v>
      </c>
      <c r="L26" s="7">
        <v>5968252</v>
      </c>
      <c r="M26" s="7">
        <v>5974541</v>
      </c>
      <c r="N26" s="7">
        <v>6013720</v>
      </c>
      <c r="O26" s="7">
        <v>6047936</v>
      </c>
      <c r="P26" s="7">
        <v>6075328</v>
      </c>
      <c r="Q26" s="7">
        <v>6106779</v>
      </c>
      <c r="R26" s="7">
        <v>6130446</v>
      </c>
      <c r="S26" s="7">
        <v>6153898</v>
      </c>
      <c r="T26" s="7">
        <v>6179479</v>
      </c>
      <c r="U26" s="7">
        <v>6207316</v>
      </c>
      <c r="V26" s="7">
        <v>6228677</v>
      </c>
      <c r="W26" s="7">
        <v>6242164</v>
      </c>
      <c r="X26" s="7">
        <v>6255303</v>
      </c>
      <c r="Y26" s="7">
        <v>6254276</v>
      </c>
      <c r="Z26" s="7">
        <v>6277370</v>
      </c>
      <c r="AA26" s="7">
        <v>6313158</v>
      </c>
      <c r="AB26" s="7">
        <v>6329118</v>
      </c>
      <c r="AC26" s="8">
        <f t="shared" si="0"/>
        <v>0.11168317005589928</v>
      </c>
      <c r="AD26" s="8">
        <f t="shared" si="1"/>
        <v>4.2439897739652288E-3</v>
      </c>
      <c r="AE26" s="8">
        <f t="shared" si="2"/>
        <v>3.1944299235444618E-3</v>
      </c>
      <c r="AF26" s="8">
        <f t="shared" si="3"/>
        <v>2.7706256728172729E-3</v>
      </c>
      <c r="AG26" s="8">
        <f t="shared" si="4"/>
        <v>3.9730383867284669E-3</v>
      </c>
      <c r="AH26" s="8">
        <f t="shared" si="5"/>
        <v>2.5280533134130335E-3</v>
      </c>
    </row>
    <row r="27" spans="1:34" ht="15" customHeight="1" x14ac:dyDescent="0.25">
      <c r="A27" s="5">
        <v>26</v>
      </c>
      <c r="B27" s="6" t="s">
        <v>306</v>
      </c>
      <c r="C27" s="7">
        <v>9117732</v>
      </c>
      <c r="D27" s="7">
        <v>9192501</v>
      </c>
      <c r="E27" s="7">
        <v>9245135</v>
      </c>
      <c r="F27" s="7">
        <v>9286162</v>
      </c>
      <c r="G27" s="7">
        <v>9332090</v>
      </c>
      <c r="H27" s="7">
        <v>9362080</v>
      </c>
      <c r="I27" s="7">
        <v>9398855</v>
      </c>
      <c r="J27" s="7">
        <v>9451936</v>
      </c>
      <c r="K27" s="7">
        <v>9515636</v>
      </c>
      <c r="L27" s="7">
        <v>9580567</v>
      </c>
      <c r="M27" s="7">
        <v>9475488</v>
      </c>
      <c r="N27" s="7">
        <v>9525109</v>
      </c>
      <c r="O27" s="7">
        <v>9571739</v>
      </c>
      <c r="P27" s="7">
        <v>9613194</v>
      </c>
      <c r="Q27" s="7">
        <v>9642614</v>
      </c>
      <c r="R27" s="7">
        <v>9654044</v>
      </c>
      <c r="S27" s="7">
        <v>9654839</v>
      </c>
      <c r="T27" s="7">
        <v>9654419</v>
      </c>
      <c r="U27" s="7">
        <v>9645234</v>
      </c>
      <c r="V27" s="7">
        <v>9633476</v>
      </c>
      <c r="W27" s="7">
        <v>9435971</v>
      </c>
      <c r="X27" s="7">
        <v>9365495</v>
      </c>
      <c r="Y27" s="7">
        <v>9303151</v>
      </c>
      <c r="Z27" s="7">
        <v>9335921</v>
      </c>
      <c r="AA27" s="7">
        <v>9411198</v>
      </c>
      <c r="AB27" s="7">
        <v>9434123</v>
      </c>
      <c r="AC27" s="8">
        <f t="shared" si="0"/>
        <v>3.4700625111595731E-2</v>
      </c>
      <c r="AD27" s="8">
        <f t="shared" si="1"/>
        <v>1.3654166847358873E-3</v>
      </c>
      <c r="AE27" s="8">
        <f t="shared" si="2"/>
        <v>-2.301714204018257E-3</v>
      </c>
      <c r="AF27" s="8">
        <f t="shared" si="3"/>
        <v>-3.9172328668568568E-5</v>
      </c>
      <c r="AG27" s="8">
        <f t="shared" si="4"/>
        <v>4.6708956988112948E-3</v>
      </c>
      <c r="AH27" s="8">
        <f t="shared" si="5"/>
        <v>2.4359279233100821E-3</v>
      </c>
    </row>
    <row r="28" spans="1:34" ht="15" customHeight="1" x14ac:dyDescent="0.25">
      <c r="A28" s="5">
        <v>27</v>
      </c>
      <c r="B28" s="6" t="s">
        <v>193</v>
      </c>
      <c r="C28" s="7">
        <v>4402611</v>
      </c>
      <c r="D28" s="7">
        <v>4443310</v>
      </c>
      <c r="E28" s="7">
        <v>4459011</v>
      </c>
      <c r="F28" s="7">
        <v>4458187</v>
      </c>
      <c r="G28" s="7">
        <v>4456479</v>
      </c>
      <c r="H28" s="7">
        <v>4458891</v>
      </c>
      <c r="I28" s="7">
        <v>4473477</v>
      </c>
      <c r="J28" s="7">
        <v>4503921</v>
      </c>
      <c r="K28" s="7">
        <v>4544705</v>
      </c>
      <c r="L28" s="7">
        <v>4588680</v>
      </c>
      <c r="M28" s="7">
        <v>4567967</v>
      </c>
      <c r="N28" s="7">
        <v>4617879</v>
      </c>
      <c r="O28" s="7">
        <v>4671266</v>
      </c>
      <c r="P28" s="7">
        <v>4724110</v>
      </c>
      <c r="Q28" s="7">
        <v>4774663</v>
      </c>
      <c r="R28" s="7">
        <v>4812849</v>
      </c>
      <c r="S28" s="7">
        <v>4850147</v>
      </c>
      <c r="T28" s="7">
        <v>4889423</v>
      </c>
      <c r="U28" s="7">
        <v>4912584</v>
      </c>
      <c r="V28" s="7">
        <v>4932659</v>
      </c>
      <c r="W28" s="7">
        <v>4921409</v>
      </c>
      <c r="X28" s="7">
        <v>4907671</v>
      </c>
      <c r="Y28" s="7">
        <v>4933469</v>
      </c>
      <c r="Z28" s="7">
        <v>4970657</v>
      </c>
      <c r="AA28" s="7">
        <v>5022230</v>
      </c>
      <c r="AB28" s="7">
        <v>5034221</v>
      </c>
      <c r="AC28" s="8">
        <f t="shared" si="0"/>
        <v>0.1434625952644919</v>
      </c>
      <c r="AD28" s="8">
        <f t="shared" si="1"/>
        <v>5.3768445491098049E-3</v>
      </c>
      <c r="AE28" s="8">
        <f t="shared" si="2"/>
        <v>4.5070845651902225E-3</v>
      </c>
      <c r="AF28" s="8">
        <f t="shared" si="3"/>
        <v>4.5430737301477286E-3</v>
      </c>
      <c r="AG28" s="8">
        <f t="shared" si="4"/>
        <v>6.7615586461144961E-3</v>
      </c>
      <c r="AH28" s="8">
        <f t="shared" si="5"/>
        <v>2.3875847979881446E-3</v>
      </c>
    </row>
    <row r="29" spans="1:34" ht="15" customHeight="1" x14ac:dyDescent="0.25">
      <c r="A29" s="5">
        <v>28</v>
      </c>
      <c r="B29" s="6" t="s">
        <v>285</v>
      </c>
      <c r="C29" s="7">
        <v>18352743</v>
      </c>
      <c r="D29" s="7">
        <v>18490029</v>
      </c>
      <c r="E29" s="7">
        <v>18590085</v>
      </c>
      <c r="F29" s="7">
        <v>18671320</v>
      </c>
      <c r="G29" s="7">
        <v>18747431</v>
      </c>
      <c r="H29" s="7">
        <v>18798114</v>
      </c>
      <c r="I29" s="7">
        <v>18825633</v>
      </c>
      <c r="J29" s="7">
        <v>18901167</v>
      </c>
      <c r="K29" s="7">
        <v>18968501</v>
      </c>
      <c r="L29" s="7">
        <v>19069796</v>
      </c>
      <c r="M29" s="7">
        <v>18947699</v>
      </c>
      <c r="N29" s="7">
        <v>19174702</v>
      </c>
      <c r="O29" s="7">
        <v>19369606</v>
      </c>
      <c r="P29" s="7">
        <v>19543927</v>
      </c>
      <c r="Q29" s="7">
        <v>19695917</v>
      </c>
      <c r="R29" s="7">
        <v>19833335</v>
      </c>
      <c r="S29" s="7">
        <v>19945132</v>
      </c>
      <c r="T29" s="7">
        <v>20031102</v>
      </c>
      <c r="U29" s="7">
        <v>20092724</v>
      </c>
      <c r="V29" s="7">
        <v>20133111</v>
      </c>
      <c r="W29" s="7">
        <v>19999993</v>
      </c>
      <c r="X29" s="7">
        <v>19704474</v>
      </c>
      <c r="Y29" s="7">
        <v>19629390</v>
      </c>
      <c r="Z29" s="7">
        <v>19788976</v>
      </c>
      <c r="AA29" s="7">
        <v>20080087</v>
      </c>
      <c r="AB29" s="7">
        <v>20112448</v>
      </c>
      <c r="AC29" s="8">
        <f t="shared" si="0"/>
        <v>9.5882397524991225E-2</v>
      </c>
      <c r="AD29" s="8">
        <f t="shared" si="1"/>
        <v>3.6691100139658595E-3</v>
      </c>
      <c r="AE29" s="8">
        <f t="shared" si="2"/>
        <v>1.3984588269781995E-3</v>
      </c>
      <c r="AF29" s="8">
        <f t="shared" si="3"/>
        <v>1.1220296657061812E-3</v>
      </c>
      <c r="AG29" s="8">
        <f t="shared" si="4"/>
        <v>8.1365882101647191E-3</v>
      </c>
      <c r="AH29" s="8">
        <f t="shared" si="5"/>
        <v>1.6115966031422075E-3</v>
      </c>
    </row>
    <row r="30" spans="1:34" ht="15" customHeight="1" x14ac:dyDescent="0.25">
      <c r="A30" s="5">
        <v>29</v>
      </c>
      <c r="B30" s="9" t="s">
        <v>236</v>
      </c>
      <c r="C30" s="10">
        <v>2557501</v>
      </c>
      <c r="D30" s="10">
        <v>2577904</v>
      </c>
      <c r="E30" s="10">
        <v>2600580</v>
      </c>
      <c r="F30" s="10">
        <v>2621815</v>
      </c>
      <c r="G30" s="10">
        <v>2638066</v>
      </c>
      <c r="H30" s="10">
        <v>2649586</v>
      </c>
      <c r="I30" s="10">
        <v>2662048</v>
      </c>
      <c r="J30" s="10">
        <v>2669702</v>
      </c>
      <c r="K30" s="10">
        <v>2677712</v>
      </c>
      <c r="L30" s="10">
        <v>2690886</v>
      </c>
      <c r="M30" s="10">
        <v>2716832</v>
      </c>
      <c r="N30" s="10">
        <v>2739256</v>
      </c>
      <c r="O30" s="10">
        <v>2764521</v>
      </c>
      <c r="P30" s="10">
        <v>2782535</v>
      </c>
      <c r="Q30" s="10">
        <v>2798733</v>
      </c>
      <c r="R30" s="10">
        <v>2812930</v>
      </c>
      <c r="S30" s="10">
        <v>2821292</v>
      </c>
      <c r="T30" s="10">
        <v>2830041</v>
      </c>
      <c r="U30" s="10">
        <v>2837249</v>
      </c>
      <c r="V30" s="10">
        <v>2842406</v>
      </c>
      <c r="W30" s="10">
        <v>2847138</v>
      </c>
      <c r="X30" s="10">
        <v>2845979</v>
      </c>
      <c r="Y30" s="10">
        <v>2843177</v>
      </c>
      <c r="Z30" s="10">
        <v>2843966</v>
      </c>
      <c r="AA30" s="10">
        <v>2853522</v>
      </c>
      <c r="AB30" s="10">
        <v>2857781</v>
      </c>
      <c r="AC30" s="8">
        <f t="shared" si="0"/>
        <v>0.11741148879316177</v>
      </c>
      <c r="AD30" s="8">
        <f t="shared" si="1"/>
        <v>4.4504676342147498E-3</v>
      </c>
      <c r="AE30" s="8">
        <f t="shared" si="2"/>
        <v>1.5831323155937049E-3</v>
      </c>
      <c r="AF30" s="8">
        <f t="shared" si="3"/>
        <v>7.4651257446567421E-4</v>
      </c>
      <c r="AG30" s="8">
        <f t="shared" si="4"/>
        <v>1.7092459821435035E-3</v>
      </c>
      <c r="AH30" s="8">
        <f t="shared" si="5"/>
        <v>1.4925414978402129E-3</v>
      </c>
    </row>
    <row r="31" spans="1:34" ht="15" customHeight="1" x14ac:dyDescent="0.25">
      <c r="A31" s="5">
        <v>30</v>
      </c>
      <c r="B31" s="6" t="s">
        <v>309</v>
      </c>
      <c r="C31" s="7">
        <v>4136658</v>
      </c>
      <c r="D31" s="7">
        <v>4179628</v>
      </c>
      <c r="E31" s="7">
        <v>4165678</v>
      </c>
      <c r="F31" s="7">
        <v>4153143</v>
      </c>
      <c r="G31" s="7">
        <v>4143522</v>
      </c>
      <c r="H31" s="7">
        <v>4149607</v>
      </c>
      <c r="I31" s="7">
        <v>4162783</v>
      </c>
      <c r="J31" s="7">
        <v>4202186</v>
      </c>
      <c r="K31" s="7">
        <v>4260236</v>
      </c>
      <c r="L31" s="7">
        <v>4317853</v>
      </c>
      <c r="M31" s="7">
        <v>4344900</v>
      </c>
      <c r="N31" s="7">
        <v>4401358</v>
      </c>
      <c r="O31" s="7">
        <v>4465085</v>
      </c>
      <c r="P31" s="7">
        <v>4533265</v>
      </c>
      <c r="Q31" s="7">
        <v>4602584</v>
      </c>
      <c r="R31" s="7">
        <v>4669540</v>
      </c>
      <c r="S31" s="7">
        <v>4713476</v>
      </c>
      <c r="T31" s="7">
        <v>4741080</v>
      </c>
      <c r="U31" s="7">
        <v>4759212</v>
      </c>
      <c r="V31" s="7">
        <v>4761684</v>
      </c>
      <c r="W31" s="7">
        <v>4745853</v>
      </c>
      <c r="X31" s="7">
        <v>4623626</v>
      </c>
      <c r="Y31" s="7">
        <v>4595850</v>
      </c>
      <c r="Z31" s="7">
        <v>4601326</v>
      </c>
      <c r="AA31" s="7">
        <v>4623434</v>
      </c>
      <c r="AB31" s="7">
        <v>4630041</v>
      </c>
      <c r="AC31" s="8">
        <f t="shared" si="0"/>
        <v>0.11927091869813748</v>
      </c>
      <c r="AD31" s="8">
        <f t="shared" si="1"/>
        <v>4.5172725688973348E-3</v>
      </c>
      <c r="AE31" s="8">
        <f t="shared" si="2"/>
        <v>-8.4912353121668893E-4</v>
      </c>
      <c r="AF31" s="8">
        <f t="shared" si="3"/>
        <v>-4.9289050314245131E-3</v>
      </c>
      <c r="AG31" s="8">
        <f t="shared" si="4"/>
        <v>2.4737216035890519E-3</v>
      </c>
      <c r="AH31" s="8">
        <f t="shared" si="5"/>
        <v>1.4290244004780861E-3</v>
      </c>
    </row>
    <row r="32" spans="1:34" ht="15" customHeight="1" x14ac:dyDescent="0.25">
      <c r="A32" s="5">
        <v>31</v>
      </c>
      <c r="B32" s="6" t="s">
        <v>264</v>
      </c>
      <c r="C32" s="7">
        <v>2701634</v>
      </c>
      <c r="D32" s="7">
        <v>2719279</v>
      </c>
      <c r="E32" s="7">
        <v>2733818</v>
      </c>
      <c r="F32" s="7">
        <v>2743862</v>
      </c>
      <c r="G32" s="7">
        <v>2759153</v>
      </c>
      <c r="H32" s="7">
        <v>2773155</v>
      </c>
      <c r="I32" s="7">
        <v>2791682</v>
      </c>
      <c r="J32" s="7">
        <v>2806368</v>
      </c>
      <c r="K32" s="7">
        <v>2818688</v>
      </c>
      <c r="L32" s="7">
        <v>2828990</v>
      </c>
      <c r="M32" s="7">
        <v>2790435</v>
      </c>
      <c r="N32" s="7">
        <v>2797195</v>
      </c>
      <c r="O32" s="7">
        <v>2800312</v>
      </c>
      <c r="P32" s="7">
        <v>2804650</v>
      </c>
      <c r="Q32" s="7">
        <v>2810147</v>
      </c>
      <c r="R32" s="7">
        <v>2815810</v>
      </c>
      <c r="S32" s="7">
        <v>2815582</v>
      </c>
      <c r="T32" s="7">
        <v>2817269</v>
      </c>
      <c r="U32" s="7">
        <v>2816807</v>
      </c>
      <c r="V32" s="7">
        <v>2817956</v>
      </c>
      <c r="W32" s="7">
        <v>2819811</v>
      </c>
      <c r="X32" s="7">
        <v>2814042</v>
      </c>
      <c r="Y32" s="7">
        <v>2803083</v>
      </c>
      <c r="Z32" s="7">
        <v>2804698</v>
      </c>
      <c r="AA32" s="7">
        <v>2811394</v>
      </c>
      <c r="AB32" s="7">
        <v>2814421</v>
      </c>
      <c r="AC32" s="8">
        <f t="shared" si="0"/>
        <v>4.1747697874693609E-2</v>
      </c>
      <c r="AD32" s="8">
        <f t="shared" si="1"/>
        <v>1.6373302219556685E-3</v>
      </c>
      <c r="AE32" s="8">
        <f t="shared" si="2"/>
        <v>-4.9339565696970844E-5</v>
      </c>
      <c r="AF32" s="8">
        <f t="shared" si="3"/>
        <v>-3.8258776026212082E-4</v>
      </c>
      <c r="AG32" s="8">
        <f t="shared" si="4"/>
        <v>1.3464635772268974E-3</v>
      </c>
      <c r="AH32" s="8">
        <f t="shared" si="5"/>
        <v>1.0766900690547109E-3</v>
      </c>
    </row>
    <row r="33" spans="1:34" ht="15" customHeight="1" x14ac:dyDescent="0.25">
      <c r="A33" s="5">
        <v>32</v>
      </c>
      <c r="B33" s="9" t="s">
        <v>171</v>
      </c>
      <c r="C33" s="10">
        <v>2429023</v>
      </c>
      <c r="D33" s="10">
        <v>2418223</v>
      </c>
      <c r="E33" s="10">
        <v>2408973</v>
      </c>
      <c r="F33" s="10">
        <v>2400193</v>
      </c>
      <c r="G33" s="10">
        <v>2387819</v>
      </c>
      <c r="H33" s="10">
        <v>2372328</v>
      </c>
      <c r="I33" s="10">
        <v>2361482</v>
      </c>
      <c r="J33" s="10">
        <v>2357141</v>
      </c>
      <c r="K33" s="10">
        <v>2355391</v>
      </c>
      <c r="L33" s="10">
        <v>2354957</v>
      </c>
      <c r="M33" s="10">
        <v>2358572</v>
      </c>
      <c r="N33" s="10">
        <v>2368015</v>
      </c>
      <c r="O33" s="10">
        <v>2374030</v>
      </c>
      <c r="P33" s="10">
        <v>2379353</v>
      </c>
      <c r="Q33" s="10">
        <v>2381704</v>
      </c>
      <c r="R33" s="10">
        <v>2379296</v>
      </c>
      <c r="S33" s="10">
        <v>2377735</v>
      </c>
      <c r="T33" s="10">
        <v>2372214</v>
      </c>
      <c r="U33" s="10">
        <v>2371853</v>
      </c>
      <c r="V33" s="10">
        <v>2371804</v>
      </c>
      <c r="W33" s="10">
        <v>2455193</v>
      </c>
      <c r="X33" s="10">
        <v>2450852</v>
      </c>
      <c r="Y33" s="10">
        <v>2433371</v>
      </c>
      <c r="Z33" s="10">
        <v>2428225</v>
      </c>
      <c r="AA33" s="10">
        <v>2425152</v>
      </c>
      <c r="AB33" s="10">
        <v>2421992</v>
      </c>
      <c r="AC33" s="8">
        <f t="shared" si="0"/>
        <v>-2.8945794255550482E-3</v>
      </c>
      <c r="AD33" s="8">
        <f t="shared" si="1"/>
        <v>-1.1594435082762367E-4</v>
      </c>
      <c r="AE33" s="8">
        <f t="shared" si="2"/>
        <v>1.7801522394065294E-3</v>
      </c>
      <c r="AF33" s="8">
        <f t="shared" si="3"/>
        <v>-2.7193022128452204E-3</v>
      </c>
      <c r="AG33" s="8">
        <f t="shared" si="4"/>
        <v>-1.5611790063466691E-3</v>
      </c>
      <c r="AH33" s="8">
        <f t="shared" si="5"/>
        <v>-1.3030111102314411E-3</v>
      </c>
    </row>
    <row r="34" spans="1:34" ht="15" customHeight="1" x14ac:dyDescent="0.25">
      <c r="A34" s="5">
        <v>33</v>
      </c>
      <c r="B34" s="9" t="s">
        <v>96</v>
      </c>
      <c r="C34" s="10">
        <v>5025806</v>
      </c>
      <c r="D34" s="10">
        <v>5120256</v>
      </c>
      <c r="E34" s="10">
        <v>5212602</v>
      </c>
      <c r="F34" s="10">
        <v>5280671</v>
      </c>
      <c r="G34" s="10">
        <v>5362678</v>
      </c>
      <c r="H34" s="10">
        <v>5443159</v>
      </c>
      <c r="I34" s="10">
        <v>5466743</v>
      </c>
      <c r="J34" s="10">
        <v>5465183</v>
      </c>
      <c r="K34" s="10">
        <v>5501752</v>
      </c>
      <c r="L34" s="10">
        <v>5547051</v>
      </c>
      <c r="M34" s="10">
        <v>5582528</v>
      </c>
      <c r="N34" s="10">
        <v>5663808</v>
      </c>
      <c r="O34" s="10">
        <v>5737663</v>
      </c>
      <c r="P34" s="10">
        <v>5811053</v>
      </c>
      <c r="Q34" s="10">
        <v>5878469</v>
      </c>
      <c r="R34" s="10">
        <v>5950105</v>
      </c>
      <c r="S34" s="10">
        <v>6031735</v>
      </c>
      <c r="T34" s="10">
        <v>6088510</v>
      </c>
      <c r="U34" s="10">
        <v>6109715</v>
      </c>
      <c r="V34" s="10">
        <v>6130259</v>
      </c>
      <c r="W34" s="10">
        <v>6133159</v>
      </c>
      <c r="X34" s="10">
        <v>6110225</v>
      </c>
      <c r="Y34" s="10">
        <v>6233455</v>
      </c>
      <c r="Z34" s="10">
        <v>6353900</v>
      </c>
      <c r="AA34" s="10">
        <v>6399981</v>
      </c>
      <c r="AB34" s="10">
        <v>6391072</v>
      </c>
      <c r="AC34" s="8">
        <f t="shared" si="0"/>
        <v>0.2716511540636467</v>
      </c>
      <c r="AD34" s="8">
        <f t="shared" si="1"/>
        <v>9.6589969822558075E-3</v>
      </c>
      <c r="AE34" s="8">
        <f t="shared" si="2"/>
        <v>7.174932363618991E-3</v>
      </c>
      <c r="AF34" s="8">
        <f t="shared" si="3"/>
        <v>8.2724420719952896E-3</v>
      </c>
      <c r="AG34" s="8">
        <f t="shared" si="4"/>
        <v>8.3584930040088157E-3</v>
      </c>
      <c r="AH34" s="8">
        <f t="shared" si="5"/>
        <v>-1.3920353826050421E-3</v>
      </c>
    </row>
    <row r="35" spans="1:34" ht="15" customHeight="1" x14ac:dyDescent="0.25">
      <c r="A35" s="5">
        <v>34</v>
      </c>
      <c r="B35" s="9" t="s">
        <v>257</v>
      </c>
      <c r="C35" s="10">
        <v>2824987</v>
      </c>
      <c r="D35" s="10">
        <v>2867094</v>
      </c>
      <c r="E35" s="10">
        <v>2901235</v>
      </c>
      <c r="F35" s="10">
        <v>2926814</v>
      </c>
      <c r="G35" s="10">
        <v>2935672</v>
      </c>
      <c r="H35" s="10">
        <v>2941770</v>
      </c>
      <c r="I35" s="10">
        <v>2947222</v>
      </c>
      <c r="J35" s="10">
        <v>2975656</v>
      </c>
      <c r="K35" s="10">
        <v>3019274</v>
      </c>
      <c r="L35" s="10">
        <v>3053793</v>
      </c>
      <c r="M35" s="10">
        <v>3102369</v>
      </c>
      <c r="N35" s="10">
        <v>3132770</v>
      </c>
      <c r="O35" s="10">
        <v>3167098</v>
      </c>
      <c r="P35" s="10">
        <v>3199163</v>
      </c>
      <c r="Q35" s="10">
        <v>3234108</v>
      </c>
      <c r="R35" s="10">
        <v>3262051</v>
      </c>
      <c r="S35" s="10">
        <v>3283104</v>
      </c>
      <c r="T35" s="10">
        <v>3293086</v>
      </c>
      <c r="U35" s="10">
        <v>3302976</v>
      </c>
      <c r="V35" s="10">
        <v>3297378</v>
      </c>
      <c r="W35" s="10">
        <v>3301110</v>
      </c>
      <c r="X35" s="10">
        <v>3272601</v>
      </c>
      <c r="Y35" s="10">
        <v>3279089</v>
      </c>
      <c r="Z35" s="10">
        <v>3279736</v>
      </c>
      <c r="AA35" s="10">
        <v>3287542</v>
      </c>
      <c r="AB35" s="10">
        <v>3282248</v>
      </c>
      <c r="AC35" s="8">
        <f t="shared" si="0"/>
        <v>0.16186304574144944</v>
      </c>
      <c r="AD35" s="8">
        <f t="shared" si="1"/>
        <v>6.019033649242278E-3</v>
      </c>
      <c r="AE35" s="8">
        <f t="shared" si="2"/>
        <v>6.1743201644159917E-4</v>
      </c>
      <c r="AF35" s="8">
        <f t="shared" si="3"/>
        <v>-1.1453879533924738E-3</v>
      </c>
      <c r="AG35" s="8">
        <f t="shared" si="4"/>
        <v>3.2102270948430878E-4</v>
      </c>
      <c r="AH35" s="8">
        <f t="shared" si="5"/>
        <v>-1.6103216323928333E-3</v>
      </c>
    </row>
    <row r="36" spans="1:34" ht="15" customHeight="1" x14ac:dyDescent="0.25">
      <c r="A36" s="5">
        <v>35</v>
      </c>
      <c r="B36" s="9" t="s">
        <v>307</v>
      </c>
      <c r="C36" s="10">
        <v>12398950</v>
      </c>
      <c r="D36" s="10">
        <v>12525736</v>
      </c>
      <c r="E36" s="10">
        <v>12634977</v>
      </c>
      <c r="F36" s="10">
        <v>12717433</v>
      </c>
      <c r="G36" s="10">
        <v>12764590</v>
      </c>
      <c r="H36" s="10">
        <v>12761175</v>
      </c>
      <c r="I36" s="10">
        <v>12713660</v>
      </c>
      <c r="J36" s="10">
        <v>12692603</v>
      </c>
      <c r="K36" s="10">
        <v>12768395</v>
      </c>
      <c r="L36" s="10">
        <v>12874797</v>
      </c>
      <c r="M36" s="10">
        <v>12839549</v>
      </c>
      <c r="N36" s="10">
        <v>12931546</v>
      </c>
      <c r="O36" s="10">
        <v>13023889</v>
      </c>
      <c r="P36" s="10">
        <v>13112357</v>
      </c>
      <c r="Q36" s="10">
        <v>13185999</v>
      </c>
      <c r="R36" s="10">
        <v>13258364</v>
      </c>
      <c r="S36" s="10">
        <v>13297429</v>
      </c>
      <c r="T36" s="10">
        <v>13310930</v>
      </c>
      <c r="U36" s="10">
        <v>13287640</v>
      </c>
      <c r="V36" s="10">
        <v>13239102</v>
      </c>
      <c r="W36" s="10">
        <v>13182677</v>
      </c>
      <c r="X36" s="10">
        <v>12971258</v>
      </c>
      <c r="Y36" s="10">
        <v>12904776</v>
      </c>
      <c r="Z36" s="10">
        <v>12881909</v>
      </c>
      <c r="AA36" s="10">
        <v>12906895</v>
      </c>
      <c r="AB36" s="10">
        <v>12844441</v>
      </c>
      <c r="AC36" s="8">
        <f t="shared" si="0"/>
        <v>3.5929735985708471E-2</v>
      </c>
      <c r="AD36" s="8">
        <f t="shared" si="1"/>
        <v>1.4129700680629576E-3</v>
      </c>
      <c r="AE36" s="8">
        <f t="shared" si="2"/>
        <v>-3.1667241013575431E-3</v>
      </c>
      <c r="AF36" s="8">
        <f t="shared" si="3"/>
        <v>-5.1850128716927069E-3</v>
      </c>
      <c r="AG36" s="8">
        <f t="shared" si="4"/>
        <v>-1.5609020800844142E-3</v>
      </c>
      <c r="AH36" s="8">
        <f t="shared" si="5"/>
        <v>-4.8388090241688652E-3</v>
      </c>
    </row>
    <row r="40" spans="1:34" ht="15" customHeight="1" x14ac:dyDescent="0.25">
      <c r="A40" s="17" t="s">
        <v>401</v>
      </c>
    </row>
    <row r="41" spans="1:34" ht="36" customHeight="1" x14ac:dyDescent="0.25">
      <c r="A41" s="18" t="s">
        <v>350</v>
      </c>
      <c r="B41" s="18" t="s">
        <v>402</v>
      </c>
      <c r="C41" s="18" t="s">
        <v>403</v>
      </c>
      <c r="D41" s="18" t="s">
        <v>404</v>
      </c>
      <c r="E41" s="18" t="s">
        <v>405</v>
      </c>
      <c r="F41" s="18" t="s">
        <v>406</v>
      </c>
      <c r="G41" s="18" t="s">
        <v>407</v>
      </c>
      <c r="H41" s="18" t="s">
        <v>479</v>
      </c>
      <c r="I41" s="18" t="s">
        <v>409</v>
      </c>
      <c r="J41" s="18" t="s">
        <v>410</v>
      </c>
      <c r="K41" s="18" t="s">
        <v>411</v>
      </c>
      <c r="L41" s="18" t="s">
        <v>412</v>
      </c>
      <c r="AC41" s="19"/>
      <c r="AD41" s="19"/>
      <c r="AE41" s="19" t="str">
        <f t="shared" ref="AE41:AE76" si="6">IF(R41="","",IF(R41=0,"",(AB41/R41)^(1/10)-1))</f>
        <v/>
      </c>
      <c r="AF41" s="19" t="str">
        <f t="shared" ref="AF41:AF76" si="7">IF(W41="","",IF(W41=0,"",(AB41/W41)^(1/5)-1))</f>
        <v/>
      </c>
      <c r="AG41" s="19" t="str">
        <f t="shared" ref="AG41:AG76" si="8">IF(Y41="","",IF(Y41=0,"",(AB41/Y41)^(1/3)-1))</f>
        <v/>
      </c>
      <c r="AH41" s="19" t="str">
        <f t="shared" ref="AH41:AH76" si="9">IF(AA41="","",IF(AA41=0,"",(AB41-AA41)/AA41))</f>
        <v/>
      </c>
    </row>
    <row r="42" spans="1:34" ht="15" customHeight="1" x14ac:dyDescent="0.25">
      <c r="A42" s="20" t="s">
        <v>413</v>
      </c>
      <c r="B42" s="21" t="s">
        <v>414</v>
      </c>
      <c r="C42" s="21" t="s">
        <v>415</v>
      </c>
      <c r="D42" s="21"/>
      <c r="E42" s="21"/>
      <c r="F42" s="21">
        <f t="shared" ref="F42:F76" si="10">COUNTA(B42:E42)</f>
        <v>2</v>
      </c>
      <c r="G42" s="22">
        <f t="shared" ref="G42:G76" si="11">1/F42</f>
        <v>0.5</v>
      </c>
      <c r="H42" s="23">
        <f t="shared" ref="H42:H76" si="12">RANK(AH2,$AH$2:$AH$36,0)</f>
        <v>1</v>
      </c>
      <c r="I42" s="22">
        <f t="shared" ref="I42:I76" si="13">IF(B42="",0,H42*G42)</f>
        <v>0.5</v>
      </c>
      <c r="J42" s="22">
        <f t="shared" ref="J42:J76" si="14">IF(C42="",0,H42*G42)</f>
        <v>0.5</v>
      </c>
      <c r="K42" s="22">
        <f t="shared" ref="K42:K76" si="15">IF(D42="",0,H42*G42)</f>
        <v>0</v>
      </c>
      <c r="L42" s="22">
        <f t="shared" ref="L42:L76" si="16">IF(E42="",0,H42*G42)</f>
        <v>0</v>
      </c>
      <c r="AC42" s="19"/>
      <c r="AD42" s="19"/>
      <c r="AE42" s="19" t="str">
        <f t="shared" si="6"/>
        <v/>
      </c>
      <c r="AF42" s="19" t="str">
        <f t="shared" si="7"/>
        <v/>
      </c>
      <c r="AG42" s="19" t="str">
        <f t="shared" si="8"/>
        <v/>
      </c>
      <c r="AH42" s="19" t="str">
        <f t="shared" si="9"/>
        <v/>
      </c>
    </row>
    <row r="43" spans="1:34" ht="15" customHeight="1" x14ac:dyDescent="0.25">
      <c r="A43" s="24" t="s">
        <v>416</v>
      </c>
      <c r="B43" s="25" t="s">
        <v>417</v>
      </c>
      <c r="C43" s="25"/>
      <c r="D43" s="25"/>
      <c r="E43" s="25"/>
      <c r="F43" s="25">
        <f t="shared" si="10"/>
        <v>1</v>
      </c>
      <c r="G43" s="26">
        <f t="shared" si="11"/>
        <v>1</v>
      </c>
      <c r="H43" s="27">
        <f t="shared" si="12"/>
        <v>2</v>
      </c>
      <c r="I43" s="26">
        <f t="shared" si="13"/>
        <v>2</v>
      </c>
      <c r="J43" s="26">
        <f t="shared" si="14"/>
        <v>0</v>
      </c>
      <c r="K43" s="26">
        <f t="shared" si="15"/>
        <v>0</v>
      </c>
      <c r="L43" s="26">
        <f t="shared" si="16"/>
        <v>0</v>
      </c>
      <c r="AC43" s="19"/>
      <c r="AD43" s="19"/>
      <c r="AE43" s="19" t="str">
        <f t="shared" si="6"/>
        <v/>
      </c>
      <c r="AF43" s="19" t="str">
        <f t="shared" si="7"/>
        <v/>
      </c>
      <c r="AG43" s="19" t="str">
        <f t="shared" si="8"/>
        <v/>
      </c>
      <c r="AH43" s="19" t="str">
        <f t="shared" si="9"/>
        <v/>
      </c>
    </row>
    <row r="44" spans="1:34" ht="15" customHeight="1" x14ac:dyDescent="0.25">
      <c r="A44" s="20" t="s">
        <v>418</v>
      </c>
      <c r="B44" s="21" t="s">
        <v>419</v>
      </c>
      <c r="C44" s="21" t="s">
        <v>420</v>
      </c>
      <c r="D44" s="21"/>
      <c r="E44" s="21"/>
      <c r="F44" s="21">
        <f t="shared" si="10"/>
        <v>2</v>
      </c>
      <c r="G44" s="22">
        <f t="shared" si="11"/>
        <v>0.5</v>
      </c>
      <c r="H44" s="23">
        <f t="shared" si="12"/>
        <v>3</v>
      </c>
      <c r="I44" s="22">
        <f t="shared" si="13"/>
        <v>1.5</v>
      </c>
      <c r="J44" s="22">
        <f t="shared" si="14"/>
        <v>1.5</v>
      </c>
      <c r="K44" s="22">
        <f t="shared" si="15"/>
        <v>0</v>
      </c>
      <c r="L44" s="22">
        <f t="shared" si="16"/>
        <v>0</v>
      </c>
      <c r="AC44" s="19"/>
      <c r="AD44" s="19"/>
      <c r="AE44" s="19" t="str">
        <f t="shared" si="6"/>
        <v/>
      </c>
      <c r="AF44" s="19" t="str">
        <f t="shared" si="7"/>
        <v/>
      </c>
      <c r="AG44" s="19" t="str">
        <f t="shared" si="8"/>
        <v/>
      </c>
      <c r="AH44" s="19" t="str">
        <f t="shared" si="9"/>
        <v/>
      </c>
    </row>
    <row r="45" spans="1:34" ht="15" customHeight="1" x14ac:dyDescent="0.25">
      <c r="A45" s="24" t="s">
        <v>42</v>
      </c>
      <c r="B45" s="25" t="s">
        <v>421</v>
      </c>
      <c r="C45" s="25"/>
      <c r="D45" s="25"/>
      <c r="E45" s="25"/>
      <c r="F45" s="25">
        <f t="shared" si="10"/>
        <v>1</v>
      </c>
      <c r="G45" s="26">
        <f t="shared" si="11"/>
        <v>1</v>
      </c>
      <c r="H45" s="27">
        <f t="shared" si="12"/>
        <v>4</v>
      </c>
      <c r="I45" s="26">
        <f t="shared" si="13"/>
        <v>4</v>
      </c>
      <c r="J45" s="26">
        <f t="shared" si="14"/>
        <v>0</v>
      </c>
      <c r="K45" s="26">
        <f t="shared" si="15"/>
        <v>0</v>
      </c>
      <c r="L45" s="26">
        <f t="shared" si="16"/>
        <v>0</v>
      </c>
      <c r="AC45" s="19"/>
      <c r="AD45" s="19"/>
      <c r="AE45" s="19" t="str">
        <f t="shared" si="6"/>
        <v/>
      </c>
      <c r="AF45" s="19" t="str">
        <f t="shared" si="7"/>
        <v/>
      </c>
      <c r="AG45" s="19" t="str">
        <f t="shared" si="8"/>
        <v/>
      </c>
      <c r="AH45" s="19" t="str">
        <f t="shared" si="9"/>
        <v/>
      </c>
    </row>
    <row r="46" spans="1:34" ht="15" customHeight="1" x14ac:dyDescent="0.25">
      <c r="A46" s="20" t="s">
        <v>422</v>
      </c>
      <c r="B46" s="21" t="s">
        <v>421</v>
      </c>
      <c r="C46" s="21"/>
      <c r="D46" s="21"/>
      <c r="E46" s="21"/>
      <c r="F46" s="21">
        <f t="shared" si="10"/>
        <v>1</v>
      </c>
      <c r="G46" s="22">
        <f t="shared" si="11"/>
        <v>1</v>
      </c>
      <c r="H46" s="23">
        <f t="shared" si="12"/>
        <v>5</v>
      </c>
      <c r="I46" s="22">
        <f t="shared" si="13"/>
        <v>5</v>
      </c>
      <c r="J46" s="22">
        <f t="shared" si="14"/>
        <v>0</v>
      </c>
      <c r="K46" s="22">
        <f t="shared" si="15"/>
        <v>0</v>
      </c>
      <c r="L46" s="22">
        <f t="shared" si="16"/>
        <v>0</v>
      </c>
      <c r="AC46" s="19"/>
      <c r="AD46" s="19"/>
      <c r="AE46" s="19" t="str">
        <f t="shared" si="6"/>
        <v/>
      </c>
      <c r="AF46" s="19" t="str">
        <f t="shared" si="7"/>
        <v/>
      </c>
      <c r="AG46" s="19" t="str">
        <f t="shared" si="8"/>
        <v/>
      </c>
      <c r="AH46" s="19" t="str">
        <f t="shared" si="9"/>
        <v/>
      </c>
    </row>
    <row r="47" spans="1:34" ht="15" customHeight="1" x14ac:dyDescent="0.25">
      <c r="A47" s="24" t="s">
        <v>423</v>
      </c>
      <c r="B47" s="25" t="s">
        <v>424</v>
      </c>
      <c r="C47" s="25"/>
      <c r="D47" s="25"/>
      <c r="E47" s="25"/>
      <c r="F47" s="25">
        <f t="shared" si="10"/>
        <v>1</v>
      </c>
      <c r="G47" s="26">
        <f t="shared" si="11"/>
        <v>1</v>
      </c>
      <c r="H47" s="27">
        <f t="shared" si="12"/>
        <v>6</v>
      </c>
      <c r="I47" s="26">
        <f t="shared" si="13"/>
        <v>6</v>
      </c>
      <c r="J47" s="26">
        <f t="shared" si="14"/>
        <v>0</v>
      </c>
      <c r="K47" s="26">
        <f t="shared" si="15"/>
        <v>0</v>
      </c>
      <c r="L47" s="26">
        <f t="shared" si="16"/>
        <v>0</v>
      </c>
      <c r="AC47" s="19"/>
      <c r="AD47" s="19"/>
      <c r="AE47" s="19" t="str">
        <f t="shared" si="6"/>
        <v/>
      </c>
      <c r="AF47" s="19" t="str">
        <f t="shared" si="7"/>
        <v/>
      </c>
      <c r="AG47" s="19" t="str">
        <f t="shared" si="8"/>
        <v/>
      </c>
      <c r="AH47" s="19" t="str">
        <f t="shared" si="9"/>
        <v/>
      </c>
    </row>
    <row r="48" spans="1:34" ht="15" customHeight="1" x14ac:dyDescent="0.25">
      <c r="A48" s="20" t="s">
        <v>215</v>
      </c>
      <c r="B48" s="21" t="s">
        <v>425</v>
      </c>
      <c r="C48" s="21" t="s">
        <v>426</v>
      </c>
      <c r="D48" s="21" t="s">
        <v>427</v>
      </c>
      <c r="E48" s="21"/>
      <c r="F48" s="21">
        <f t="shared" si="10"/>
        <v>3</v>
      </c>
      <c r="G48" s="22">
        <f t="shared" si="11"/>
        <v>0.33333333333333331</v>
      </c>
      <c r="H48" s="23">
        <f t="shared" si="12"/>
        <v>7</v>
      </c>
      <c r="I48" s="22">
        <f t="shared" si="13"/>
        <v>2.333333333333333</v>
      </c>
      <c r="J48" s="22">
        <f t="shared" si="14"/>
        <v>2.333333333333333</v>
      </c>
      <c r="K48" s="22">
        <f t="shared" si="15"/>
        <v>2.333333333333333</v>
      </c>
      <c r="L48" s="22">
        <f t="shared" si="16"/>
        <v>0</v>
      </c>
      <c r="AC48" s="19"/>
      <c r="AD48" s="19"/>
      <c r="AE48" s="19" t="str">
        <f t="shared" si="6"/>
        <v/>
      </c>
      <c r="AF48" s="19" t="str">
        <f t="shared" si="7"/>
        <v/>
      </c>
      <c r="AG48" s="19" t="str">
        <f t="shared" si="8"/>
        <v/>
      </c>
      <c r="AH48" s="19" t="str">
        <f t="shared" si="9"/>
        <v/>
      </c>
    </row>
    <row r="49" spans="1:34" ht="15" customHeight="1" x14ac:dyDescent="0.25">
      <c r="A49" s="24" t="s">
        <v>428</v>
      </c>
      <c r="B49" s="25" t="s">
        <v>429</v>
      </c>
      <c r="C49" s="25"/>
      <c r="D49" s="25"/>
      <c r="E49" s="25"/>
      <c r="F49" s="25">
        <f t="shared" si="10"/>
        <v>1</v>
      </c>
      <c r="G49" s="26">
        <f t="shared" si="11"/>
        <v>1</v>
      </c>
      <c r="H49" s="27">
        <f t="shared" si="12"/>
        <v>8</v>
      </c>
      <c r="I49" s="26">
        <f t="shared" si="13"/>
        <v>8</v>
      </c>
      <c r="J49" s="26">
        <f t="shared" si="14"/>
        <v>0</v>
      </c>
      <c r="K49" s="26">
        <f t="shared" si="15"/>
        <v>0</v>
      </c>
      <c r="L49" s="26">
        <f t="shared" si="16"/>
        <v>0</v>
      </c>
      <c r="AC49" s="19"/>
      <c r="AD49" s="19"/>
      <c r="AE49" s="19" t="str">
        <f t="shared" si="6"/>
        <v/>
      </c>
      <c r="AF49" s="19" t="str">
        <f t="shared" si="7"/>
        <v/>
      </c>
      <c r="AG49" s="19" t="str">
        <f t="shared" si="8"/>
        <v/>
      </c>
      <c r="AH49" s="19" t="str">
        <f t="shared" si="9"/>
        <v/>
      </c>
    </row>
    <row r="50" spans="1:34" ht="15" customHeight="1" x14ac:dyDescent="0.25">
      <c r="A50" s="20" t="s">
        <v>206</v>
      </c>
      <c r="B50" s="21" t="s">
        <v>430</v>
      </c>
      <c r="C50" s="21" t="s">
        <v>415</v>
      </c>
      <c r="D50" s="21" t="s">
        <v>431</v>
      </c>
      <c r="E50" s="21" t="s">
        <v>426</v>
      </c>
      <c r="F50" s="21">
        <f t="shared" si="10"/>
        <v>4</v>
      </c>
      <c r="G50" s="22">
        <f t="shared" si="11"/>
        <v>0.25</v>
      </c>
      <c r="H50" s="23">
        <f t="shared" si="12"/>
        <v>9</v>
      </c>
      <c r="I50" s="22">
        <f t="shared" si="13"/>
        <v>2.25</v>
      </c>
      <c r="J50" s="22">
        <f t="shared" si="14"/>
        <v>2.25</v>
      </c>
      <c r="K50" s="22">
        <f t="shared" si="15"/>
        <v>2.25</v>
      </c>
      <c r="L50" s="22">
        <f t="shared" si="16"/>
        <v>2.25</v>
      </c>
      <c r="AC50" s="19"/>
      <c r="AD50" s="19"/>
      <c r="AE50" s="19" t="str">
        <f t="shared" si="6"/>
        <v/>
      </c>
      <c r="AF50" s="19" t="str">
        <f t="shared" si="7"/>
        <v/>
      </c>
      <c r="AG50" s="19" t="str">
        <f t="shared" si="8"/>
        <v/>
      </c>
      <c r="AH50" s="19" t="str">
        <f t="shared" si="9"/>
        <v/>
      </c>
    </row>
    <row r="51" spans="1:34" ht="15" customHeight="1" x14ac:dyDescent="0.25">
      <c r="A51" s="24" t="s">
        <v>432</v>
      </c>
      <c r="B51" s="25" t="s">
        <v>433</v>
      </c>
      <c r="C51" s="25"/>
      <c r="D51" s="25"/>
      <c r="E51" s="25"/>
      <c r="F51" s="25">
        <f t="shared" si="10"/>
        <v>1</v>
      </c>
      <c r="G51" s="26">
        <f t="shared" si="11"/>
        <v>1</v>
      </c>
      <c r="H51" s="27">
        <f t="shared" si="12"/>
        <v>10</v>
      </c>
      <c r="I51" s="26">
        <f t="shared" si="13"/>
        <v>10</v>
      </c>
      <c r="J51" s="26">
        <f t="shared" si="14"/>
        <v>0</v>
      </c>
      <c r="K51" s="26">
        <f t="shared" si="15"/>
        <v>0</v>
      </c>
      <c r="L51" s="26">
        <f t="shared" si="16"/>
        <v>0</v>
      </c>
      <c r="AC51" s="19"/>
      <c r="AD51" s="19"/>
      <c r="AE51" s="19" t="str">
        <f t="shared" si="6"/>
        <v/>
      </c>
      <c r="AF51" s="19" t="str">
        <f t="shared" si="7"/>
        <v/>
      </c>
      <c r="AG51" s="19" t="str">
        <f t="shared" si="8"/>
        <v/>
      </c>
      <c r="AH51" s="19" t="str">
        <f t="shared" si="9"/>
        <v/>
      </c>
    </row>
    <row r="52" spans="1:34" ht="15" customHeight="1" x14ac:dyDescent="0.25">
      <c r="A52" s="20" t="s">
        <v>434</v>
      </c>
      <c r="B52" s="21" t="s">
        <v>435</v>
      </c>
      <c r="C52" s="21" t="s">
        <v>436</v>
      </c>
      <c r="D52" s="21"/>
      <c r="E52" s="21"/>
      <c r="F52" s="21">
        <f t="shared" si="10"/>
        <v>2</v>
      </c>
      <c r="G52" s="22">
        <f t="shared" si="11"/>
        <v>0.5</v>
      </c>
      <c r="H52" s="23">
        <f t="shared" si="12"/>
        <v>11</v>
      </c>
      <c r="I52" s="22">
        <f t="shared" si="13"/>
        <v>5.5</v>
      </c>
      <c r="J52" s="22">
        <f t="shared" si="14"/>
        <v>5.5</v>
      </c>
      <c r="K52" s="22">
        <f t="shared" si="15"/>
        <v>0</v>
      </c>
      <c r="L52" s="22">
        <f t="shared" si="16"/>
        <v>0</v>
      </c>
      <c r="AC52" s="19"/>
      <c r="AD52" s="19"/>
      <c r="AE52" s="19" t="str">
        <f t="shared" si="6"/>
        <v/>
      </c>
      <c r="AF52" s="19" t="str">
        <f t="shared" si="7"/>
        <v/>
      </c>
      <c r="AG52" s="19" t="str">
        <f t="shared" si="8"/>
        <v/>
      </c>
      <c r="AH52" s="19" t="str">
        <f t="shared" si="9"/>
        <v/>
      </c>
    </row>
    <row r="53" spans="1:34" ht="15" customHeight="1" x14ac:dyDescent="0.25">
      <c r="A53" s="24" t="s">
        <v>133</v>
      </c>
      <c r="B53" s="25" t="s">
        <v>417</v>
      </c>
      <c r="C53" s="25"/>
      <c r="D53" s="25"/>
      <c r="E53" s="25"/>
      <c r="F53" s="25">
        <f t="shared" si="10"/>
        <v>1</v>
      </c>
      <c r="G53" s="26">
        <f t="shared" si="11"/>
        <v>1</v>
      </c>
      <c r="H53" s="27">
        <f t="shared" si="12"/>
        <v>12</v>
      </c>
      <c r="I53" s="26">
        <f t="shared" si="13"/>
        <v>12</v>
      </c>
      <c r="J53" s="26">
        <f t="shared" si="14"/>
        <v>0</v>
      </c>
      <c r="K53" s="26">
        <f t="shared" si="15"/>
        <v>0</v>
      </c>
      <c r="L53" s="26">
        <f t="shared" si="16"/>
        <v>0</v>
      </c>
      <c r="AC53" s="19"/>
      <c r="AD53" s="19"/>
      <c r="AE53" s="19" t="str">
        <f t="shared" si="6"/>
        <v/>
      </c>
      <c r="AF53" s="19" t="str">
        <f t="shared" si="7"/>
        <v/>
      </c>
      <c r="AG53" s="19" t="str">
        <f t="shared" si="8"/>
        <v/>
      </c>
      <c r="AH53" s="19" t="str">
        <f t="shared" si="9"/>
        <v/>
      </c>
    </row>
    <row r="54" spans="1:34" ht="15" customHeight="1" x14ac:dyDescent="0.25">
      <c r="A54" s="20" t="s">
        <v>437</v>
      </c>
      <c r="B54" s="21" t="s">
        <v>417</v>
      </c>
      <c r="C54" s="21"/>
      <c r="D54" s="21"/>
      <c r="E54" s="21"/>
      <c r="F54" s="21">
        <f t="shared" si="10"/>
        <v>1</v>
      </c>
      <c r="G54" s="22">
        <f t="shared" si="11"/>
        <v>1</v>
      </c>
      <c r="H54" s="23">
        <f t="shared" si="12"/>
        <v>13</v>
      </c>
      <c r="I54" s="22">
        <f t="shared" si="13"/>
        <v>13</v>
      </c>
      <c r="J54" s="22">
        <f t="shared" si="14"/>
        <v>0</v>
      </c>
      <c r="K54" s="22">
        <f t="shared" si="15"/>
        <v>0</v>
      </c>
      <c r="L54" s="22">
        <f t="shared" si="16"/>
        <v>0</v>
      </c>
      <c r="AC54" s="19"/>
      <c r="AD54" s="19"/>
      <c r="AE54" s="19" t="str">
        <f t="shared" si="6"/>
        <v/>
      </c>
      <c r="AF54" s="19" t="str">
        <f t="shared" si="7"/>
        <v/>
      </c>
      <c r="AG54" s="19" t="str">
        <f t="shared" si="8"/>
        <v/>
      </c>
      <c r="AH54" s="19" t="str">
        <f t="shared" si="9"/>
        <v/>
      </c>
    </row>
    <row r="55" spans="1:34" ht="15" customHeight="1" x14ac:dyDescent="0.25">
      <c r="A55" s="24" t="s">
        <v>438</v>
      </c>
      <c r="B55" s="25" t="s">
        <v>439</v>
      </c>
      <c r="C55" s="25"/>
      <c r="D55" s="25"/>
      <c r="E55" s="25"/>
      <c r="F55" s="25">
        <f t="shared" si="10"/>
        <v>1</v>
      </c>
      <c r="G55" s="26">
        <f t="shared" si="11"/>
        <v>1</v>
      </c>
      <c r="H55" s="27">
        <f t="shared" si="12"/>
        <v>14</v>
      </c>
      <c r="I55" s="26">
        <f t="shared" si="13"/>
        <v>14</v>
      </c>
      <c r="J55" s="26">
        <f t="shared" si="14"/>
        <v>0</v>
      </c>
      <c r="K55" s="26">
        <f t="shared" si="15"/>
        <v>0</v>
      </c>
      <c r="L55" s="26">
        <f t="shared" si="16"/>
        <v>0</v>
      </c>
      <c r="AC55" s="19"/>
      <c r="AD55" s="19"/>
      <c r="AE55" s="19" t="str">
        <f t="shared" si="6"/>
        <v/>
      </c>
      <c r="AF55" s="19" t="str">
        <f t="shared" si="7"/>
        <v/>
      </c>
      <c r="AG55" s="19" t="str">
        <f t="shared" si="8"/>
        <v/>
      </c>
      <c r="AH55" s="19" t="str">
        <f t="shared" si="9"/>
        <v/>
      </c>
    </row>
    <row r="56" spans="1:34" ht="15" customHeight="1" x14ac:dyDescent="0.25">
      <c r="A56" s="20" t="s">
        <v>126</v>
      </c>
      <c r="B56" s="21" t="s">
        <v>440</v>
      </c>
      <c r="C56" s="21"/>
      <c r="D56" s="21"/>
      <c r="E56" s="21"/>
      <c r="F56" s="21">
        <f t="shared" si="10"/>
        <v>1</v>
      </c>
      <c r="G56" s="22">
        <f t="shared" si="11"/>
        <v>1</v>
      </c>
      <c r="H56" s="23">
        <f t="shared" si="12"/>
        <v>15</v>
      </c>
      <c r="I56" s="22">
        <f t="shared" si="13"/>
        <v>15</v>
      </c>
      <c r="J56" s="22">
        <f t="shared" si="14"/>
        <v>0</v>
      </c>
      <c r="K56" s="22">
        <f t="shared" si="15"/>
        <v>0</v>
      </c>
      <c r="L56" s="22">
        <f t="shared" si="16"/>
        <v>0</v>
      </c>
      <c r="AC56" s="19"/>
      <c r="AD56" s="19"/>
      <c r="AE56" s="19" t="str">
        <f t="shared" si="6"/>
        <v/>
      </c>
      <c r="AF56" s="19" t="str">
        <f t="shared" si="7"/>
        <v/>
      </c>
      <c r="AG56" s="19" t="str">
        <f t="shared" si="8"/>
        <v/>
      </c>
      <c r="AH56" s="19" t="str">
        <f t="shared" si="9"/>
        <v/>
      </c>
    </row>
    <row r="57" spans="1:34" ht="15" customHeight="1" x14ac:dyDescent="0.25">
      <c r="A57" s="24" t="s">
        <v>176</v>
      </c>
      <c r="B57" s="25" t="s">
        <v>441</v>
      </c>
      <c r="C57" s="25" t="s">
        <v>442</v>
      </c>
      <c r="D57" s="25"/>
      <c r="E57" s="25"/>
      <c r="F57" s="25">
        <f t="shared" si="10"/>
        <v>2</v>
      </c>
      <c r="G57" s="26">
        <f t="shared" si="11"/>
        <v>0.5</v>
      </c>
      <c r="H57" s="27">
        <f t="shared" si="12"/>
        <v>16</v>
      </c>
      <c r="I57" s="26">
        <f t="shared" si="13"/>
        <v>8</v>
      </c>
      <c r="J57" s="26">
        <f t="shared" si="14"/>
        <v>8</v>
      </c>
      <c r="K57" s="26">
        <f t="shared" si="15"/>
        <v>0</v>
      </c>
      <c r="L57" s="26">
        <f t="shared" si="16"/>
        <v>0</v>
      </c>
      <c r="AC57" s="19"/>
      <c r="AD57" s="19"/>
      <c r="AE57" s="19" t="str">
        <f t="shared" si="6"/>
        <v/>
      </c>
      <c r="AF57" s="19" t="str">
        <f t="shared" si="7"/>
        <v/>
      </c>
      <c r="AG57" s="19" t="str">
        <f t="shared" si="8"/>
        <v/>
      </c>
      <c r="AH57" s="19" t="str">
        <f t="shared" si="9"/>
        <v/>
      </c>
    </row>
    <row r="58" spans="1:34" ht="15" customHeight="1" x14ac:dyDescent="0.25">
      <c r="A58" s="20" t="s">
        <v>59</v>
      </c>
      <c r="B58" s="21" t="s">
        <v>424</v>
      </c>
      <c r="C58" s="21"/>
      <c r="D58" s="21"/>
      <c r="E58" s="21"/>
      <c r="F58" s="21">
        <f t="shared" si="10"/>
        <v>1</v>
      </c>
      <c r="G58" s="22">
        <f t="shared" si="11"/>
        <v>1</v>
      </c>
      <c r="H58" s="23">
        <f t="shared" si="12"/>
        <v>17</v>
      </c>
      <c r="I58" s="22">
        <f t="shared" si="13"/>
        <v>17</v>
      </c>
      <c r="J58" s="22">
        <f t="shared" si="14"/>
        <v>0</v>
      </c>
      <c r="K58" s="22">
        <f t="shared" si="15"/>
        <v>0</v>
      </c>
      <c r="L58" s="22">
        <f t="shared" si="16"/>
        <v>0</v>
      </c>
      <c r="AC58" s="19"/>
      <c r="AD58" s="19"/>
      <c r="AE58" s="19" t="str">
        <f t="shared" si="6"/>
        <v/>
      </c>
      <c r="AF58" s="19" t="str">
        <f t="shared" si="7"/>
        <v/>
      </c>
      <c r="AG58" s="19" t="str">
        <f t="shared" si="8"/>
        <v/>
      </c>
      <c r="AH58" s="19" t="str">
        <f t="shared" si="9"/>
        <v/>
      </c>
    </row>
    <row r="59" spans="1:34" ht="15" customHeight="1" x14ac:dyDescent="0.25">
      <c r="A59" s="24" t="s">
        <v>443</v>
      </c>
      <c r="B59" s="25" t="s">
        <v>417</v>
      </c>
      <c r="C59" s="25"/>
      <c r="D59" s="25"/>
      <c r="E59" s="25"/>
      <c r="F59" s="25">
        <f t="shared" si="10"/>
        <v>1</v>
      </c>
      <c r="G59" s="26">
        <f t="shared" si="11"/>
        <v>1</v>
      </c>
      <c r="H59" s="27">
        <f t="shared" si="12"/>
        <v>18</v>
      </c>
      <c r="I59" s="26">
        <f t="shared" si="13"/>
        <v>18</v>
      </c>
      <c r="J59" s="26">
        <f t="shared" si="14"/>
        <v>0</v>
      </c>
      <c r="K59" s="26">
        <f t="shared" si="15"/>
        <v>0</v>
      </c>
      <c r="L59" s="26">
        <f t="shared" si="16"/>
        <v>0</v>
      </c>
      <c r="AC59" s="19"/>
      <c r="AD59" s="19"/>
      <c r="AE59" s="19" t="str">
        <f t="shared" si="6"/>
        <v/>
      </c>
      <c r="AF59" s="19" t="str">
        <f t="shared" si="7"/>
        <v/>
      </c>
      <c r="AG59" s="19" t="str">
        <f t="shared" si="8"/>
        <v/>
      </c>
      <c r="AH59" s="19" t="str">
        <f t="shared" si="9"/>
        <v/>
      </c>
    </row>
    <row r="60" spans="1:34" ht="15" customHeight="1" x14ac:dyDescent="0.25">
      <c r="A60" s="20" t="s">
        <v>444</v>
      </c>
      <c r="B60" s="21" t="s">
        <v>445</v>
      </c>
      <c r="C60" s="21"/>
      <c r="D60" s="21"/>
      <c r="E60" s="21"/>
      <c r="F60" s="21">
        <f t="shared" si="10"/>
        <v>1</v>
      </c>
      <c r="G60" s="22">
        <f t="shared" si="11"/>
        <v>1</v>
      </c>
      <c r="H60" s="23">
        <f t="shared" si="12"/>
        <v>19</v>
      </c>
      <c r="I60" s="22">
        <f t="shared" si="13"/>
        <v>19</v>
      </c>
      <c r="J60" s="22">
        <f t="shared" si="14"/>
        <v>0</v>
      </c>
      <c r="K60" s="22">
        <f t="shared" si="15"/>
        <v>0</v>
      </c>
      <c r="L60" s="22">
        <f t="shared" si="16"/>
        <v>0</v>
      </c>
      <c r="AC60" s="19"/>
      <c r="AD60" s="19"/>
      <c r="AE60" s="19" t="str">
        <f t="shared" si="6"/>
        <v/>
      </c>
      <c r="AF60" s="19" t="str">
        <f t="shared" si="7"/>
        <v/>
      </c>
      <c r="AG60" s="19" t="str">
        <f t="shared" si="8"/>
        <v/>
      </c>
      <c r="AH60" s="19" t="str">
        <f t="shared" si="9"/>
        <v/>
      </c>
    </row>
    <row r="61" spans="1:34" ht="15" customHeight="1" x14ac:dyDescent="0.25">
      <c r="A61" s="24" t="s">
        <v>446</v>
      </c>
      <c r="B61" s="25" t="s">
        <v>424</v>
      </c>
      <c r="C61" s="25"/>
      <c r="D61" s="25"/>
      <c r="E61" s="25"/>
      <c r="F61" s="25">
        <f t="shared" si="10"/>
        <v>1</v>
      </c>
      <c r="G61" s="26">
        <f t="shared" si="11"/>
        <v>1</v>
      </c>
      <c r="H61" s="27">
        <f t="shared" si="12"/>
        <v>20</v>
      </c>
      <c r="I61" s="26">
        <f t="shared" si="13"/>
        <v>20</v>
      </c>
      <c r="J61" s="26">
        <f t="shared" si="14"/>
        <v>0</v>
      </c>
      <c r="K61" s="26">
        <f t="shared" si="15"/>
        <v>0</v>
      </c>
      <c r="L61" s="26">
        <f t="shared" si="16"/>
        <v>0</v>
      </c>
      <c r="AC61" s="19"/>
      <c r="AD61" s="19"/>
      <c r="AE61" s="19" t="str">
        <f t="shared" si="6"/>
        <v/>
      </c>
      <c r="AF61" s="19" t="str">
        <f t="shared" si="7"/>
        <v/>
      </c>
      <c r="AG61" s="19" t="str">
        <f t="shared" si="8"/>
        <v/>
      </c>
      <c r="AH61" s="19" t="str">
        <f t="shared" si="9"/>
        <v/>
      </c>
    </row>
    <row r="62" spans="1:34" ht="15" customHeight="1" x14ac:dyDescent="0.25">
      <c r="A62" s="20" t="s">
        <v>447</v>
      </c>
      <c r="B62" s="21" t="s">
        <v>448</v>
      </c>
      <c r="C62" s="21" t="s">
        <v>449</v>
      </c>
      <c r="D62" s="21"/>
      <c r="E62" s="21"/>
      <c r="F62" s="21">
        <f t="shared" si="10"/>
        <v>2</v>
      </c>
      <c r="G62" s="22">
        <f t="shared" si="11"/>
        <v>0.5</v>
      </c>
      <c r="H62" s="23">
        <f t="shared" si="12"/>
        <v>21</v>
      </c>
      <c r="I62" s="22">
        <f t="shared" si="13"/>
        <v>10.5</v>
      </c>
      <c r="J62" s="22">
        <f t="shared" si="14"/>
        <v>10.5</v>
      </c>
      <c r="K62" s="22">
        <f t="shared" si="15"/>
        <v>0</v>
      </c>
      <c r="L62" s="22">
        <f t="shared" si="16"/>
        <v>0</v>
      </c>
      <c r="AC62" s="19"/>
      <c r="AD62" s="19"/>
      <c r="AE62" s="19" t="str">
        <f t="shared" si="6"/>
        <v/>
      </c>
      <c r="AF62" s="19" t="str">
        <f t="shared" si="7"/>
        <v/>
      </c>
      <c r="AG62" s="19" t="str">
        <f t="shared" si="8"/>
        <v/>
      </c>
      <c r="AH62" s="19" t="str">
        <f t="shared" si="9"/>
        <v/>
      </c>
    </row>
    <row r="63" spans="1:34" ht="15" customHeight="1" x14ac:dyDescent="0.25">
      <c r="A63" s="24" t="s">
        <v>450</v>
      </c>
      <c r="B63" s="25" t="s">
        <v>426</v>
      </c>
      <c r="C63" s="25"/>
      <c r="D63" s="25"/>
      <c r="E63" s="25"/>
      <c r="F63" s="25">
        <f t="shared" si="10"/>
        <v>1</v>
      </c>
      <c r="G63" s="26">
        <f t="shared" si="11"/>
        <v>1</v>
      </c>
      <c r="H63" s="27">
        <f t="shared" si="12"/>
        <v>22</v>
      </c>
      <c r="I63" s="26">
        <f t="shared" si="13"/>
        <v>22</v>
      </c>
      <c r="J63" s="26">
        <f t="shared" si="14"/>
        <v>0</v>
      </c>
      <c r="K63" s="26">
        <f t="shared" si="15"/>
        <v>0</v>
      </c>
      <c r="L63" s="26">
        <f t="shared" si="16"/>
        <v>0</v>
      </c>
      <c r="AC63" s="19"/>
      <c r="AD63" s="19"/>
      <c r="AE63" s="19" t="str">
        <f t="shared" si="6"/>
        <v/>
      </c>
      <c r="AF63" s="19" t="str">
        <f t="shared" si="7"/>
        <v/>
      </c>
      <c r="AG63" s="19" t="str">
        <f t="shared" si="8"/>
        <v/>
      </c>
      <c r="AH63" s="19" t="str">
        <f t="shared" si="9"/>
        <v/>
      </c>
    </row>
    <row r="64" spans="1:34" ht="15" customHeight="1" x14ac:dyDescent="0.25">
      <c r="A64" s="20" t="s">
        <v>264</v>
      </c>
      <c r="B64" s="21" t="s">
        <v>451</v>
      </c>
      <c r="C64" s="21" t="s">
        <v>419</v>
      </c>
      <c r="D64" s="21"/>
      <c r="E64" s="21"/>
      <c r="F64" s="21">
        <f t="shared" si="10"/>
        <v>2</v>
      </c>
      <c r="G64" s="22">
        <f t="shared" si="11"/>
        <v>0.5</v>
      </c>
      <c r="H64" s="23">
        <f t="shared" si="12"/>
        <v>23</v>
      </c>
      <c r="I64" s="22">
        <f t="shared" si="13"/>
        <v>11.5</v>
      </c>
      <c r="J64" s="22">
        <f t="shared" si="14"/>
        <v>11.5</v>
      </c>
      <c r="K64" s="22">
        <f t="shared" si="15"/>
        <v>0</v>
      </c>
      <c r="L64" s="22">
        <f t="shared" si="16"/>
        <v>0</v>
      </c>
      <c r="AC64" s="19"/>
      <c r="AD64" s="19"/>
      <c r="AE64" s="19" t="str">
        <f t="shared" si="6"/>
        <v/>
      </c>
      <c r="AF64" s="19" t="str">
        <f t="shared" si="7"/>
        <v/>
      </c>
      <c r="AG64" s="19" t="str">
        <f t="shared" si="8"/>
        <v/>
      </c>
      <c r="AH64" s="19" t="str">
        <f t="shared" si="9"/>
        <v/>
      </c>
    </row>
    <row r="65" spans="1:34" ht="15" customHeight="1" x14ac:dyDescent="0.25">
      <c r="A65" s="24" t="s">
        <v>452</v>
      </c>
      <c r="B65" s="25" t="s">
        <v>421</v>
      </c>
      <c r="C65" s="25"/>
      <c r="D65" s="25"/>
      <c r="E65" s="25"/>
      <c r="F65" s="25">
        <f t="shared" si="10"/>
        <v>1</v>
      </c>
      <c r="G65" s="26">
        <f t="shared" si="11"/>
        <v>1</v>
      </c>
      <c r="H65" s="27">
        <f t="shared" si="12"/>
        <v>24</v>
      </c>
      <c r="I65" s="26">
        <f t="shared" si="13"/>
        <v>24</v>
      </c>
      <c r="J65" s="26">
        <f t="shared" si="14"/>
        <v>0</v>
      </c>
      <c r="K65" s="26">
        <f t="shared" si="15"/>
        <v>0</v>
      </c>
      <c r="L65" s="26">
        <f t="shared" si="16"/>
        <v>0</v>
      </c>
      <c r="AC65" s="19"/>
      <c r="AD65" s="19"/>
      <c r="AE65" s="19" t="str">
        <f t="shared" si="6"/>
        <v/>
      </c>
      <c r="AF65" s="19" t="str">
        <f t="shared" si="7"/>
        <v/>
      </c>
      <c r="AG65" s="19" t="str">
        <f t="shared" si="8"/>
        <v/>
      </c>
      <c r="AH65" s="19" t="str">
        <f t="shared" si="9"/>
        <v/>
      </c>
    </row>
    <row r="66" spans="1:34" ht="15" customHeight="1" x14ac:dyDescent="0.25">
      <c r="A66" s="20" t="s">
        <v>453</v>
      </c>
      <c r="B66" s="21" t="s">
        <v>421</v>
      </c>
      <c r="C66" s="21"/>
      <c r="D66" s="21"/>
      <c r="E66" s="21"/>
      <c r="F66" s="21">
        <f t="shared" si="10"/>
        <v>1</v>
      </c>
      <c r="G66" s="22">
        <f t="shared" si="11"/>
        <v>1</v>
      </c>
      <c r="H66" s="23">
        <f t="shared" si="12"/>
        <v>25</v>
      </c>
      <c r="I66" s="22">
        <f t="shared" si="13"/>
        <v>25</v>
      </c>
      <c r="J66" s="22">
        <f t="shared" si="14"/>
        <v>0</v>
      </c>
      <c r="K66" s="22">
        <f t="shared" si="15"/>
        <v>0</v>
      </c>
      <c r="L66" s="22">
        <f t="shared" si="16"/>
        <v>0</v>
      </c>
      <c r="AC66" s="19"/>
      <c r="AD66" s="19"/>
      <c r="AE66" s="19" t="str">
        <f t="shared" si="6"/>
        <v/>
      </c>
      <c r="AF66" s="19" t="str">
        <f t="shared" si="7"/>
        <v/>
      </c>
      <c r="AG66" s="19" t="str">
        <f t="shared" si="8"/>
        <v/>
      </c>
      <c r="AH66" s="19" t="str">
        <f t="shared" si="9"/>
        <v/>
      </c>
    </row>
    <row r="67" spans="1:34" ht="15" customHeight="1" x14ac:dyDescent="0.25">
      <c r="A67" s="24" t="s">
        <v>454</v>
      </c>
      <c r="B67" s="25" t="s">
        <v>455</v>
      </c>
      <c r="C67" s="25" t="s">
        <v>440</v>
      </c>
      <c r="D67" s="25"/>
      <c r="E67" s="25"/>
      <c r="F67" s="25">
        <f t="shared" si="10"/>
        <v>2</v>
      </c>
      <c r="G67" s="26">
        <f t="shared" si="11"/>
        <v>0.5</v>
      </c>
      <c r="H67" s="27">
        <f t="shared" si="12"/>
        <v>26</v>
      </c>
      <c r="I67" s="26">
        <f t="shared" si="13"/>
        <v>13</v>
      </c>
      <c r="J67" s="26">
        <f t="shared" si="14"/>
        <v>13</v>
      </c>
      <c r="K67" s="26">
        <f t="shared" si="15"/>
        <v>0</v>
      </c>
      <c r="L67" s="26">
        <f t="shared" si="16"/>
        <v>0</v>
      </c>
      <c r="AC67" s="19"/>
      <c r="AD67" s="19"/>
      <c r="AE67" s="19" t="str">
        <f t="shared" si="6"/>
        <v/>
      </c>
      <c r="AF67" s="19" t="str">
        <f t="shared" si="7"/>
        <v/>
      </c>
      <c r="AG67" s="19" t="str">
        <f t="shared" si="8"/>
        <v/>
      </c>
      <c r="AH67" s="19" t="str">
        <f t="shared" si="9"/>
        <v/>
      </c>
    </row>
    <row r="68" spans="1:34" ht="15" customHeight="1" x14ac:dyDescent="0.25">
      <c r="A68" s="20" t="s">
        <v>456</v>
      </c>
      <c r="B68" s="21" t="s">
        <v>417</v>
      </c>
      <c r="C68" s="21"/>
      <c r="D68" s="21"/>
      <c r="E68" s="21"/>
      <c r="F68" s="21">
        <f t="shared" si="10"/>
        <v>1</v>
      </c>
      <c r="G68" s="22">
        <f t="shared" si="11"/>
        <v>1</v>
      </c>
      <c r="H68" s="23">
        <f t="shared" si="12"/>
        <v>27</v>
      </c>
      <c r="I68" s="22">
        <f t="shared" si="13"/>
        <v>27</v>
      </c>
      <c r="J68" s="22">
        <f t="shared" si="14"/>
        <v>0</v>
      </c>
      <c r="K68" s="22">
        <f t="shared" si="15"/>
        <v>0</v>
      </c>
      <c r="L68" s="22">
        <f t="shared" si="16"/>
        <v>0</v>
      </c>
      <c r="AC68" s="19"/>
      <c r="AD68" s="19"/>
      <c r="AE68" s="19" t="str">
        <f t="shared" si="6"/>
        <v/>
      </c>
      <c r="AF68" s="19" t="str">
        <f t="shared" si="7"/>
        <v/>
      </c>
      <c r="AG68" s="19" t="str">
        <f t="shared" si="8"/>
        <v/>
      </c>
      <c r="AH68" s="19" t="str">
        <f t="shared" si="9"/>
        <v/>
      </c>
    </row>
    <row r="69" spans="1:34" ht="15" customHeight="1" x14ac:dyDescent="0.25">
      <c r="A69" s="24" t="s">
        <v>171</v>
      </c>
      <c r="B69" s="25" t="s">
        <v>430</v>
      </c>
      <c r="C69" s="25"/>
      <c r="D69" s="25"/>
      <c r="E69" s="25"/>
      <c r="F69" s="25">
        <f t="shared" si="10"/>
        <v>1</v>
      </c>
      <c r="G69" s="26">
        <f t="shared" si="11"/>
        <v>1</v>
      </c>
      <c r="H69" s="27">
        <f t="shared" si="12"/>
        <v>28</v>
      </c>
      <c r="I69" s="26">
        <f t="shared" si="13"/>
        <v>28</v>
      </c>
      <c r="J69" s="26">
        <f t="shared" si="14"/>
        <v>0</v>
      </c>
      <c r="K69" s="26">
        <f t="shared" si="15"/>
        <v>0</v>
      </c>
      <c r="L69" s="26">
        <f t="shared" si="16"/>
        <v>0</v>
      </c>
      <c r="AC69" s="19"/>
      <c r="AD69" s="19"/>
      <c r="AE69" s="19" t="str">
        <f t="shared" si="6"/>
        <v/>
      </c>
      <c r="AF69" s="19" t="str">
        <f t="shared" si="7"/>
        <v/>
      </c>
      <c r="AG69" s="19" t="str">
        <f t="shared" si="8"/>
        <v/>
      </c>
      <c r="AH69" s="19" t="str">
        <f t="shared" si="9"/>
        <v/>
      </c>
    </row>
    <row r="70" spans="1:34" ht="15" customHeight="1" x14ac:dyDescent="0.25">
      <c r="A70" s="20" t="s">
        <v>457</v>
      </c>
      <c r="B70" s="21" t="s">
        <v>458</v>
      </c>
      <c r="C70" s="21"/>
      <c r="D70" s="21"/>
      <c r="E70" s="21"/>
      <c r="F70" s="21">
        <f t="shared" si="10"/>
        <v>1</v>
      </c>
      <c r="G70" s="22">
        <f t="shared" si="11"/>
        <v>1</v>
      </c>
      <c r="H70" s="23">
        <f t="shared" si="12"/>
        <v>29</v>
      </c>
      <c r="I70" s="22">
        <f t="shared" si="13"/>
        <v>29</v>
      </c>
      <c r="J70" s="22">
        <f t="shared" si="14"/>
        <v>0</v>
      </c>
      <c r="K70" s="22">
        <f t="shared" si="15"/>
        <v>0</v>
      </c>
      <c r="L70" s="22">
        <f t="shared" si="16"/>
        <v>0</v>
      </c>
      <c r="AC70" s="19"/>
      <c r="AD70" s="19"/>
      <c r="AE70" s="19" t="str">
        <f t="shared" si="6"/>
        <v/>
      </c>
      <c r="AF70" s="19" t="str">
        <f t="shared" si="7"/>
        <v/>
      </c>
      <c r="AG70" s="19" t="str">
        <f t="shared" si="8"/>
        <v/>
      </c>
      <c r="AH70" s="19" t="str">
        <f t="shared" si="9"/>
        <v/>
      </c>
    </row>
    <row r="71" spans="1:34" ht="15" customHeight="1" x14ac:dyDescent="0.25">
      <c r="A71" s="24" t="s">
        <v>459</v>
      </c>
      <c r="B71" s="25" t="s">
        <v>460</v>
      </c>
      <c r="C71" s="25" t="s">
        <v>461</v>
      </c>
      <c r="D71" s="25" t="s">
        <v>420</v>
      </c>
      <c r="E71" s="25"/>
      <c r="F71" s="25">
        <f t="shared" si="10"/>
        <v>3</v>
      </c>
      <c r="G71" s="26">
        <f t="shared" si="11"/>
        <v>0.33333333333333331</v>
      </c>
      <c r="H71" s="27">
        <f t="shared" si="12"/>
        <v>30</v>
      </c>
      <c r="I71" s="26">
        <f t="shared" si="13"/>
        <v>10</v>
      </c>
      <c r="J71" s="26">
        <f t="shared" si="14"/>
        <v>10</v>
      </c>
      <c r="K71" s="26">
        <f t="shared" si="15"/>
        <v>10</v>
      </c>
      <c r="L71" s="26">
        <f t="shared" si="16"/>
        <v>0</v>
      </c>
      <c r="AC71" s="19"/>
      <c r="AD71" s="19"/>
      <c r="AE71" s="19" t="str">
        <f t="shared" si="6"/>
        <v/>
      </c>
      <c r="AF71" s="19" t="str">
        <f t="shared" si="7"/>
        <v/>
      </c>
      <c r="AG71" s="19" t="str">
        <f t="shared" si="8"/>
        <v/>
      </c>
      <c r="AH71" s="19" t="str">
        <f t="shared" si="9"/>
        <v/>
      </c>
    </row>
    <row r="72" spans="1:34" ht="15" customHeight="1" x14ac:dyDescent="0.25">
      <c r="A72" s="20" t="s">
        <v>148</v>
      </c>
      <c r="B72" s="21" t="s">
        <v>451</v>
      </c>
      <c r="C72" s="21" t="s">
        <v>462</v>
      </c>
      <c r="D72" s="21"/>
      <c r="E72" s="21"/>
      <c r="F72" s="21">
        <f t="shared" si="10"/>
        <v>2</v>
      </c>
      <c r="G72" s="22">
        <f t="shared" si="11"/>
        <v>0.5</v>
      </c>
      <c r="H72" s="23">
        <f t="shared" si="12"/>
        <v>31</v>
      </c>
      <c r="I72" s="22">
        <f t="shared" si="13"/>
        <v>15.5</v>
      </c>
      <c r="J72" s="22">
        <f t="shared" si="14"/>
        <v>15.5</v>
      </c>
      <c r="K72" s="22">
        <f t="shared" si="15"/>
        <v>0</v>
      </c>
      <c r="L72" s="22">
        <f t="shared" si="16"/>
        <v>0</v>
      </c>
      <c r="AC72" s="19"/>
      <c r="AD72" s="19"/>
      <c r="AE72" s="19" t="str">
        <f t="shared" si="6"/>
        <v/>
      </c>
      <c r="AF72" s="19" t="str">
        <f t="shared" si="7"/>
        <v/>
      </c>
      <c r="AG72" s="19" t="str">
        <f t="shared" si="8"/>
        <v/>
      </c>
      <c r="AH72" s="19" t="str">
        <f t="shared" si="9"/>
        <v/>
      </c>
    </row>
    <row r="73" spans="1:34" ht="15" customHeight="1" x14ac:dyDescent="0.25">
      <c r="A73" s="24" t="s">
        <v>113</v>
      </c>
      <c r="B73" s="25" t="s">
        <v>460</v>
      </c>
      <c r="C73" s="25"/>
      <c r="D73" s="25"/>
      <c r="E73" s="25"/>
      <c r="F73" s="25">
        <f t="shared" si="10"/>
        <v>1</v>
      </c>
      <c r="G73" s="26">
        <f t="shared" si="11"/>
        <v>1</v>
      </c>
      <c r="H73" s="27">
        <f t="shared" si="12"/>
        <v>32</v>
      </c>
      <c r="I73" s="26">
        <f t="shared" si="13"/>
        <v>32</v>
      </c>
      <c r="J73" s="26">
        <f t="shared" si="14"/>
        <v>0</v>
      </c>
      <c r="K73" s="26">
        <f t="shared" si="15"/>
        <v>0</v>
      </c>
      <c r="L73" s="26">
        <f t="shared" si="16"/>
        <v>0</v>
      </c>
      <c r="AC73" s="19"/>
      <c r="AD73" s="19"/>
      <c r="AE73" s="19" t="str">
        <f t="shared" si="6"/>
        <v/>
      </c>
      <c r="AF73" s="19" t="str">
        <f t="shared" si="7"/>
        <v/>
      </c>
      <c r="AG73" s="19" t="str">
        <f t="shared" si="8"/>
        <v/>
      </c>
      <c r="AH73" s="19" t="str">
        <f t="shared" si="9"/>
        <v/>
      </c>
    </row>
    <row r="74" spans="1:34" ht="15" customHeight="1" x14ac:dyDescent="0.25">
      <c r="A74" s="20" t="s">
        <v>463</v>
      </c>
      <c r="B74" s="21" t="s">
        <v>420</v>
      </c>
      <c r="C74" s="21"/>
      <c r="D74" s="21"/>
      <c r="E74" s="21"/>
      <c r="F74" s="21">
        <f t="shared" si="10"/>
        <v>1</v>
      </c>
      <c r="G74" s="22">
        <f t="shared" si="11"/>
        <v>1</v>
      </c>
      <c r="H74" s="23">
        <f t="shared" si="12"/>
        <v>33</v>
      </c>
      <c r="I74" s="22">
        <f t="shared" si="13"/>
        <v>33</v>
      </c>
      <c r="J74" s="22">
        <f t="shared" si="14"/>
        <v>0</v>
      </c>
      <c r="K74" s="22">
        <f t="shared" si="15"/>
        <v>0</v>
      </c>
      <c r="L74" s="22">
        <f t="shared" si="16"/>
        <v>0</v>
      </c>
      <c r="AC74" s="19"/>
      <c r="AD74" s="19"/>
      <c r="AE74" s="19" t="str">
        <f t="shared" si="6"/>
        <v/>
      </c>
      <c r="AF74" s="19" t="str">
        <f t="shared" si="7"/>
        <v/>
      </c>
      <c r="AG74" s="19" t="str">
        <f t="shared" si="8"/>
        <v/>
      </c>
      <c r="AH74" s="19" t="str">
        <f t="shared" si="9"/>
        <v/>
      </c>
    </row>
    <row r="75" spans="1:34" ht="15" customHeight="1" x14ac:dyDescent="0.25">
      <c r="A75" s="24" t="s">
        <v>464</v>
      </c>
      <c r="B75" s="25" t="s">
        <v>460</v>
      </c>
      <c r="C75" s="25"/>
      <c r="D75" s="25"/>
      <c r="E75" s="25"/>
      <c r="F75" s="25">
        <f t="shared" si="10"/>
        <v>1</v>
      </c>
      <c r="G75" s="26">
        <f t="shared" si="11"/>
        <v>1</v>
      </c>
      <c r="H75" s="27">
        <f t="shared" si="12"/>
        <v>34</v>
      </c>
      <c r="I75" s="26">
        <f t="shared" si="13"/>
        <v>34</v>
      </c>
      <c r="J75" s="26">
        <f t="shared" si="14"/>
        <v>0</v>
      </c>
      <c r="K75" s="26">
        <f t="shared" si="15"/>
        <v>0</v>
      </c>
      <c r="L75" s="26">
        <f t="shared" si="16"/>
        <v>0</v>
      </c>
      <c r="AC75" s="19"/>
      <c r="AD75" s="19"/>
      <c r="AE75" s="19" t="str">
        <f t="shared" si="6"/>
        <v/>
      </c>
      <c r="AF75" s="19" t="str">
        <f t="shared" si="7"/>
        <v/>
      </c>
      <c r="AG75" s="19" t="str">
        <f t="shared" si="8"/>
        <v/>
      </c>
      <c r="AH75" s="19" t="str">
        <f t="shared" si="9"/>
        <v/>
      </c>
    </row>
    <row r="76" spans="1:34" ht="15" customHeight="1" x14ac:dyDescent="0.25">
      <c r="A76" s="20" t="s">
        <v>52</v>
      </c>
      <c r="B76" s="21" t="s">
        <v>465</v>
      </c>
      <c r="C76" s="21"/>
      <c r="D76" s="21"/>
      <c r="E76" s="21"/>
      <c r="F76" s="21">
        <f t="shared" si="10"/>
        <v>1</v>
      </c>
      <c r="G76" s="22">
        <f t="shared" si="11"/>
        <v>1</v>
      </c>
      <c r="H76" s="23">
        <f t="shared" si="12"/>
        <v>35</v>
      </c>
      <c r="I76" s="22">
        <f t="shared" si="13"/>
        <v>35</v>
      </c>
      <c r="J76" s="22">
        <f t="shared" si="14"/>
        <v>0</v>
      </c>
      <c r="K76" s="22">
        <f t="shared" si="15"/>
        <v>0</v>
      </c>
      <c r="L76" s="22">
        <f t="shared" si="16"/>
        <v>0</v>
      </c>
      <c r="AC76" s="19"/>
      <c r="AD76" s="19"/>
      <c r="AE76" s="19" t="str">
        <f t="shared" si="6"/>
        <v/>
      </c>
      <c r="AF76" s="19" t="str">
        <f t="shared" si="7"/>
        <v/>
      </c>
      <c r="AG76" s="19" t="str">
        <f t="shared" si="8"/>
        <v/>
      </c>
      <c r="AH76" s="19" t="str">
        <f t="shared" si="9"/>
        <v/>
      </c>
    </row>
    <row r="79" spans="1:34" ht="15" customHeight="1" x14ac:dyDescent="0.25">
      <c r="A79" s="17" t="s">
        <v>466</v>
      </c>
    </row>
    <row r="80" spans="1:34" ht="36" customHeight="1" x14ac:dyDescent="0.25">
      <c r="A80" s="18" t="s">
        <v>467</v>
      </c>
      <c r="B80" s="18" t="s">
        <v>468</v>
      </c>
      <c r="C80" s="18" t="s">
        <v>469</v>
      </c>
      <c r="D80" s="18" t="s">
        <v>470</v>
      </c>
      <c r="E80" s="18" t="s">
        <v>471</v>
      </c>
      <c r="AC80" s="19"/>
      <c r="AD80" s="19"/>
      <c r="AE80" s="19" t="str">
        <f t="shared" ref="AE80:AE110" si="17">IF(R80="","",IF(R80=0,"",(AB80/R80)^(1/10)-1))</f>
        <v/>
      </c>
      <c r="AF80" s="19" t="str">
        <f t="shared" ref="AF80:AF110" si="18">IF(W80="","",IF(W80=0,"",(AB80/W80)^(1/5)-1))</f>
        <v/>
      </c>
      <c r="AG80" s="19" t="str">
        <f t="shared" ref="AG80:AG110" si="19">IF(Y80="","",IF(Y80=0,"",(AB80/Y80)^(1/3)-1))</f>
        <v/>
      </c>
      <c r="AH80" s="19" t="str">
        <f t="shared" ref="AH80:AH110" si="20">IF(AA80="","",IF(AA80=0,"",(AB80-AA80)/AA80))</f>
        <v/>
      </c>
    </row>
    <row r="81" spans="1:34" ht="15" customHeight="1" x14ac:dyDescent="0.25">
      <c r="A81" s="25">
        <v>1</v>
      </c>
      <c r="B81" s="23" t="s">
        <v>421</v>
      </c>
      <c r="C81" s="22">
        <f t="shared" ref="C81:C110" si="21">SUMPRODUCT((B$42:B$76=B81)*G$42:G$76)+SUMPRODUCT((C$42:C$76=B81)*G$42:G$76)+SUMPRODUCT((D$42:D$76=B81)*G$42:G$76)+SUMPRODUCT((E$42:E$76=B81)*G$42:G$76)</f>
        <v>4</v>
      </c>
      <c r="D81" s="22">
        <f t="shared" ref="D81:D110" si="22">SUMPRODUCT((B$42:B$76=B81)*I$42:I$76)+SUMPRODUCT((C$42:C$76=B81)*J$42:J$76)+SUMPRODUCT((D$42:D$76=B81)*K$42:K$76)+SUMPRODUCT((E$42:E$76=B81)*L$42:L$76)</f>
        <v>58</v>
      </c>
      <c r="E81" s="28">
        <f t="shared" ref="E81:E110" si="23">D81/C81</f>
        <v>14.5</v>
      </c>
      <c r="AC81" s="19"/>
      <c r="AD81" s="19"/>
      <c r="AE81" s="19" t="str">
        <f t="shared" si="17"/>
        <v/>
      </c>
      <c r="AF81" s="19" t="str">
        <f t="shared" si="18"/>
        <v/>
      </c>
      <c r="AG81" s="19" t="str">
        <f t="shared" si="19"/>
        <v/>
      </c>
      <c r="AH81" s="19" t="str">
        <f t="shared" si="20"/>
        <v/>
      </c>
    </row>
    <row r="82" spans="1:34" ht="15" customHeight="1" x14ac:dyDescent="0.25">
      <c r="A82" s="25">
        <v>2</v>
      </c>
      <c r="B82" s="27" t="s">
        <v>448</v>
      </c>
      <c r="C82" s="26">
        <f t="shared" si="21"/>
        <v>0.5</v>
      </c>
      <c r="D82" s="26">
        <f t="shared" si="22"/>
        <v>10.5</v>
      </c>
      <c r="E82" s="29">
        <f t="shared" si="23"/>
        <v>21</v>
      </c>
      <c r="AC82" s="19"/>
      <c r="AD82" s="19"/>
      <c r="AE82" s="19" t="str">
        <f t="shared" si="17"/>
        <v/>
      </c>
      <c r="AF82" s="19" t="str">
        <f t="shared" si="18"/>
        <v/>
      </c>
      <c r="AG82" s="19" t="str">
        <f t="shared" si="19"/>
        <v/>
      </c>
      <c r="AH82" s="19" t="str">
        <f t="shared" si="20"/>
        <v/>
      </c>
    </row>
    <row r="83" spans="1:34" ht="15" customHeight="1" x14ac:dyDescent="0.25">
      <c r="A83" s="25">
        <v>3</v>
      </c>
      <c r="B83" s="23" t="s">
        <v>449</v>
      </c>
      <c r="C83" s="22">
        <f t="shared" si="21"/>
        <v>0.5</v>
      </c>
      <c r="D83" s="22">
        <f t="shared" si="22"/>
        <v>10.5</v>
      </c>
      <c r="E83" s="28">
        <f t="shared" si="23"/>
        <v>21</v>
      </c>
      <c r="AC83" s="19"/>
      <c r="AD83" s="19"/>
      <c r="AE83" s="19" t="str">
        <f t="shared" si="17"/>
        <v/>
      </c>
      <c r="AF83" s="19" t="str">
        <f t="shared" si="18"/>
        <v/>
      </c>
      <c r="AG83" s="19" t="str">
        <f t="shared" si="19"/>
        <v/>
      </c>
      <c r="AH83" s="19" t="str">
        <f t="shared" si="20"/>
        <v/>
      </c>
    </row>
    <row r="84" spans="1:34" ht="15" customHeight="1" x14ac:dyDescent="0.25">
      <c r="A84" s="25">
        <v>4</v>
      </c>
      <c r="B84" s="27" t="s">
        <v>465</v>
      </c>
      <c r="C84" s="26">
        <f t="shared" si="21"/>
        <v>1</v>
      </c>
      <c r="D84" s="26">
        <f t="shared" si="22"/>
        <v>35</v>
      </c>
      <c r="E84" s="29">
        <f t="shared" si="23"/>
        <v>35</v>
      </c>
      <c r="AC84" s="19"/>
      <c r="AD84" s="19"/>
      <c r="AE84" s="19" t="str">
        <f t="shared" si="17"/>
        <v/>
      </c>
      <c r="AF84" s="19" t="str">
        <f t="shared" si="18"/>
        <v/>
      </c>
      <c r="AG84" s="19" t="str">
        <f t="shared" si="19"/>
        <v/>
      </c>
      <c r="AH84" s="19" t="str">
        <f t="shared" si="20"/>
        <v/>
      </c>
    </row>
    <row r="85" spans="1:34" ht="15" customHeight="1" x14ac:dyDescent="0.25">
      <c r="A85" s="25">
        <v>5</v>
      </c>
      <c r="B85" s="23" t="s">
        <v>424</v>
      </c>
      <c r="C85" s="22">
        <f t="shared" si="21"/>
        <v>3</v>
      </c>
      <c r="D85" s="22">
        <f t="shared" si="22"/>
        <v>43</v>
      </c>
      <c r="E85" s="28">
        <f t="shared" si="23"/>
        <v>14.333333333333334</v>
      </c>
      <c r="AC85" s="19"/>
      <c r="AD85" s="19"/>
      <c r="AE85" s="19" t="str">
        <f t="shared" si="17"/>
        <v/>
      </c>
      <c r="AF85" s="19" t="str">
        <f t="shared" si="18"/>
        <v/>
      </c>
      <c r="AG85" s="19" t="str">
        <f t="shared" si="19"/>
        <v/>
      </c>
      <c r="AH85" s="19" t="str">
        <f t="shared" si="20"/>
        <v/>
      </c>
    </row>
    <row r="86" spans="1:34" ht="15" customHeight="1" x14ac:dyDescent="0.25">
      <c r="A86" s="25">
        <v>6</v>
      </c>
      <c r="B86" s="27" t="s">
        <v>433</v>
      </c>
      <c r="C86" s="26">
        <f t="shared" si="21"/>
        <v>1</v>
      </c>
      <c r="D86" s="26">
        <f t="shared" si="22"/>
        <v>10</v>
      </c>
      <c r="E86" s="29">
        <f t="shared" si="23"/>
        <v>10</v>
      </c>
      <c r="AC86" s="19"/>
      <c r="AD86" s="19"/>
      <c r="AE86" s="19" t="str">
        <f t="shared" si="17"/>
        <v/>
      </c>
      <c r="AF86" s="19" t="str">
        <f t="shared" si="18"/>
        <v/>
      </c>
      <c r="AG86" s="19" t="str">
        <f t="shared" si="19"/>
        <v/>
      </c>
      <c r="AH86" s="19" t="str">
        <f t="shared" si="20"/>
        <v/>
      </c>
    </row>
    <row r="87" spans="1:34" ht="15" customHeight="1" x14ac:dyDescent="0.25">
      <c r="A87" s="25">
        <v>7</v>
      </c>
      <c r="B87" s="23" t="s">
        <v>458</v>
      </c>
      <c r="C87" s="22">
        <f t="shared" si="21"/>
        <v>1</v>
      </c>
      <c r="D87" s="22">
        <f t="shared" si="22"/>
        <v>29</v>
      </c>
      <c r="E87" s="28">
        <f t="shared" si="23"/>
        <v>29</v>
      </c>
      <c r="AC87" s="19"/>
      <c r="AD87" s="19"/>
      <c r="AE87" s="19" t="str">
        <f t="shared" si="17"/>
        <v/>
      </c>
      <c r="AF87" s="19" t="str">
        <f t="shared" si="18"/>
        <v/>
      </c>
      <c r="AG87" s="19" t="str">
        <f t="shared" si="19"/>
        <v/>
      </c>
      <c r="AH87" s="19" t="str">
        <f t="shared" si="20"/>
        <v/>
      </c>
    </row>
    <row r="88" spans="1:34" ht="15" customHeight="1" x14ac:dyDescent="0.25">
      <c r="A88" s="25">
        <v>8</v>
      </c>
      <c r="B88" s="27" t="s">
        <v>429</v>
      </c>
      <c r="C88" s="26">
        <f t="shared" si="21"/>
        <v>1</v>
      </c>
      <c r="D88" s="26">
        <f t="shared" si="22"/>
        <v>8</v>
      </c>
      <c r="E88" s="29">
        <f t="shared" si="23"/>
        <v>8</v>
      </c>
      <c r="AC88" s="19"/>
      <c r="AD88" s="19"/>
      <c r="AE88" s="19" t="str">
        <f t="shared" si="17"/>
        <v/>
      </c>
      <c r="AF88" s="19" t="str">
        <f t="shared" si="18"/>
        <v/>
      </c>
      <c r="AG88" s="19" t="str">
        <f t="shared" si="19"/>
        <v/>
      </c>
      <c r="AH88" s="19" t="str">
        <f t="shared" si="20"/>
        <v/>
      </c>
    </row>
    <row r="89" spans="1:34" ht="15" customHeight="1" x14ac:dyDescent="0.25">
      <c r="A89" s="25">
        <v>9</v>
      </c>
      <c r="B89" s="23" t="s">
        <v>460</v>
      </c>
      <c r="C89" s="22">
        <f t="shared" si="21"/>
        <v>2.333333333333333</v>
      </c>
      <c r="D89" s="22">
        <f t="shared" si="22"/>
        <v>76</v>
      </c>
      <c r="E89" s="28">
        <f t="shared" si="23"/>
        <v>32.571428571428577</v>
      </c>
      <c r="AC89" s="19"/>
      <c r="AD89" s="19"/>
      <c r="AE89" s="19" t="str">
        <f t="shared" si="17"/>
        <v/>
      </c>
      <c r="AF89" s="19" t="str">
        <f t="shared" si="18"/>
        <v/>
      </c>
      <c r="AG89" s="19" t="str">
        <f t="shared" si="19"/>
        <v/>
      </c>
      <c r="AH89" s="19" t="str">
        <f t="shared" si="20"/>
        <v/>
      </c>
    </row>
    <row r="90" spans="1:34" ht="15" customHeight="1" x14ac:dyDescent="0.25">
      <c r="A90" s="25">
        <v>10</v>
      </c>
      <c r="B90" s="27" t="s">
        <v>445</v>
      </c>
      <c r="C90" s="26">
        <f t="shared" si="21"/>
        <v>1</v>
      </c>
      <c r="D90" s="26">
        <f t="shared" si="22"/>
        <v>19</v>
      </c>
      <c r="E90" s="29">
        <f t="shared" si="23"/>
        <v>19</v>
      </c>
      <c r="AC90" s="19"/>
      <c r="AD90" s="19"/>
      <c r="AE90" s="19" t="str">
        <f t="shared" si="17"/>
        <v/>
      </c>
      <c r="AF90" s="19" t="str">
        <f t="shared" si="18"/>
        <v/>
      </c>
      <c r="AG90" s="19" t="str">
        <f t="shared" si="19"/>
        <v/>
      </c>
      <c r="AH90" s="19" t="str">
        <f t="shared" si="20"/>
        <v/>
      </c>
    </row>
    <row r="91" spans="1:34" ht="15" customHeight="1" x14ac:dyDescent="0.25">
      <c r="A91" s="25">
        <v>11</v>
      </c>
      <c r="B91" s="23" t="s">
        <v>440</v>
      </c>
      <c r="C91" s="22">
        <f t="shared" si="21"/>
        <v>1.5</v>
      </c>
      <c r="D91" s="22">
        <f t="shared" si="22"/>
        <v>28</v>
      </c>
      <c r="E91" s="28">
        <f t="shared" si="23"/>
        <v>18.666666666666668</v>
      </c>
      <c r="AC91" s="19"/>
      <c r="AD91" s="19"/>
      <c r="AE91" s="19" t="str">
        <f t="shared" si="17"/>
        <v/>
      </c>
      <c r="AF91" s="19" t="str">
        <f t="shared" si="18"/>
        <v/>
      </c>
      <c r="AG91" s="19" t="str">
        <f t="shared" si="19"/>
        <v/>
      </c>
      <c r="AH91" s="19" t="str">
        <f t="shared" si="20"/>
        <v/>
      </c>
    </row>
    <row r="92" spans="1:34" ht="15" customHeight="1" x14ac:dyDescent="0.25">
      <c r="A92" s="25">
        <v>12</v>
      </c>
      <c r="B92" s="27" t="s">
        <v>462</v>
      </c>
      <c r="C92" s="26">
        <f t="shared" si="21"/>
        <v>0.5</v>
      </c>
      <c r="D92" s="26">
        <f t="shared" si="22"/>
        <v>15.5</v>
      </c>
      <c r="E92" s="29">
        <f t="shared" si="23"/>
        <v>31</v>
      </c>
      <c r="AC92" s="19"/>
      <c r="AD92" s="19"/>
      <c r="AE92" s="19" t="str">
        <f t="shared" si="17"/>
        <v/>
      </c>
      <c r="AF92" s="19" t="str">
        <f t="shared" si="18"/>
        <v/>
      </c>
      <c r="AG92" s="19" t="str">
        <f t="shared" si="19"/>
        <v/>
      </c>
      <c r="AH92" s="19" t="str">
        <f t="shared" si="20"/>
        <v/>
      </c>
    </row>
    <row r="93" spans="1:34" ht="15" customHeight="1" x14ac:dyDescent="0.25">
      <c r="A93" s="25">
        <v>13</v>
      </c>
      <c r="B93" s="23" t="s">
        <v>420</v>
      </c>
      <c r="C93" s="22">
        <f t="shared" si="21"/>
        <v>1.8333333333333333</v>
      </c>
      <c r="D93" s="22">
        <f t="shared" si="22"/>
        <v>44.5</v>
      </c>
      <c r="E93" s="28">
        <f t="shared" si="23"/>
        <v>24.272727272727273</v>
      </c>
      <c r="AC93" s="19"/>
      <c r="AD93" s="19"/>
      <c r="AE93" s="19" t="str">
        <f t="shared" si="17"/>
        <v/>
      </c>
      <c r="AF93" s="19" t="str">
        <f t="shared" si="18"/>
        <v/>
      </c>
      <c r="AG93" s="19" t="str">
        <f t="shared" si="19"/>
        <v/>
      </c>
      <c r="AH93" s="19" t="str">
        <f t="shared" si="20"/>
        <v/>
      </c>
    </row>
    <row r="94" spans="1:34" ht="15" customHeight="1" x14ac:dyDescent="0.25">
      <c r="A94" s="25">
        <v>14</v>
      </c>
      <c r="B94" s="27" t="s">
        <v>430</v>
      </c>
      <c r="C94" s="26">
        <f t="shared" si="21"/>
        <v>1.25</v>
      </c>
      <c r="D94" s="26">
        <f t="shared" si="22"/>
        <v>30.25</v>
      </c>
      <c r="E94" s="29">
        <f t="shared" si="23"/>
        <v>24.2</v>
      </c>
      <c r="AC94" s="19"/>
      <c r="AD94" s="19"/>
      <c r="AE94" s="19" t="str">
        <f t="shared" si="17"/>
        <v/>
      </c>
      <c r="AF94" s="19" t="str">
        <f t="shared" si="18"/>
        <v/>
      </c>
      <c r="AG94" s="19" t="str">
        <f t="shared" si="19"/>
        <v/>
      </c>
      <c r="AH94" s="19" t="str">
        <f t="shared" si="20"/>
        <v/>
      </c>
    </row>
    <row r="95" spans="1:34" ht="15" customHeight="1" x14ac:dyDescent="0.25">
      <c r="A95" s="25">
        <v>15</v>
      </c>
      <c r="B95" s="23" t="s">
        <v>461</v>
      </c>
      <c r="C95" s="22">
        <f t="shared" si="21"/>
        <v>0.33333333333333331</v>
      </c>
      <c r="D95" s="22">
        <f t="shared" si="22"/>
        <v>10</v>
      </c>
      <c r="E95" s="28">
        <f t="shared" si="23"/>
        <v>30</v>
      </c>
      <c r="AC95" s="19"/>
      <c r="AD95" s="19"/>
      <c r="AE95" s="19" t="str">
        <f t="shared" si="17"/>
        <v/>
      </c>
      <c r="AF95" s="19" t="str">
        <f t="shared" si="18"/>
        <v/>
      </c>
      <c r="AG95" s="19" t="str">
        <f t="shared" si="19"/>
        <v/>
      </c>
      <c r="AH95" s="19" t="str">
        <f t="shared" si="20"/>
        <v/>
      </c>
    </row>
    <row r="96" spans="1:34" ht="15" customHeight="1" x14ac:dyDescent="0.25">
      <c r="A96" s="25">
        <v>16</v>
      </c>
      <c r="B96" s="27" t="s">
        <v>441</v>
      </c>
      <c r="C96" s="26">
        <f t="shared" si="21"/>
        <v>0.5</v>
      </c>
      <c r="D96" s="26">
        <f t="shared" si="22"/>
        <v>8</v>
      </c>
      <c r="E96" s="29">
        <f t="shared" si="23"/>
        <v>16</v>
      </c>
      <c r="AC96" s="19"/>
      <c r="AD96" s="19"/>
      <c r="AE96" s="19" t="str">
        <f t="shared" si="17"/>
        <v/>
      </c>
      <c r="AF96" s="19" t="str">
        <f t="shared" si="18"/>
        <v/>
      </c>
      <c r="AG96" s="19" t="str">
        <f t="shared" si="19"/>
        <v/>
      </c>
      <c r="AH96" s="19" t="str">
        <f t="shared" si="20"/>
        <v/>
      </c>
    </row>
    <row r="97" spans="1:34" ht="15" customHeight="1" x14ac:dyDescent="0.25">
      <c r="A97" s="25">
        <v>17</v>
      </c>
      <c r="B97" s="23" t="s">
        <v>442</v>
      </c>
      <c r="C97" s="22">
        <f t="shared" si="21"/>
        <v>0.5</v>
      </c>
      <c r="D97" s="22">
        <f t="shared" si="22"/>
        <v>8</v>
      </c>
      <c r="E97" s="28">
        <f t="shared" si="23"/>
        <v>16</v>
      </c>
      <c r="AC97" s="19"/>
      <c r="AD97" s="19"/>
      <c r="AE97" s="19" t="str">
        <f t="shared" si="17"/>
        <v/>
      </c>
      <c r="AF97" s="19" t="str">
        <f t="shared" si="18"/>
        <v/>
      </c>
      <c r="AG97" s="19" t="str">
        <f t="shared" si="19"/>
        <v/>
      </c>
      <c r="AH97" s="19" t="str">
        <f t="shared" si="20"/>
        <v/>
      </c>
    </row>
    <row r="98" spans="1:34" ht="15" customHeight="1" x14ac:dyDescent="0.25">
      <c r="A98" s="25">
        <v>18</v>
      </c>
      <c r="B98" s="27" t="s">
        <v>435</v>
      </c>
      <c r="C98" s="26">
        <f t="shared" si="21"/>
        <v>0.5</v>
      </c>
      <c r="D98" s="26">
        <f t="shared" si="22"/>
        <v>5.5</v>
      </c>
      <c r="E98" s="29">
        <f t="shared" si="23"/>
        <v>11</v>
      </c>
      <c r="AC98" s="19"/>
      <c r="AD98" s="19"/>
      <c r="AE98" s="19" t="str">
        <f t="shared" si="17"/>
        <v/>
      </c>
      <c r="AF98" s="19" t="str">
        <f t="shared" si="18"/>
        <v/>
      </c>
      <c r="AG98" s="19" t="str">
        <f t="shared" si="19"/>
        <v/>
      </c>
      <c r="AH98" s="19" t="str">
        <f t="shared" si="20"/>
        <v/>
      </c>
    </row>
    <row r="99" spans="1:34" ht="15" customHeight="1" x14ac:dyDescent="0.25">
      <c r="A99" s="25">
        <v>19</v>
      </c>
      <c r="B99" s="23" t="s">
        <v>436</v>
      </c>
      <c r="C99" s="22">
        <f t="shared" si="21"/>
        <v>0.5</v>
      </c>
      <c r="D99" s="22">
        <f t="shared" si="22"/>
        <v>5.5</v>
      </c>
      <c r="E99" s="28">
        <f t="shared" si="23"/>
        <v>11</v>
      </c>
      <c r="AC99" s="19"/>
      <c r="AD99" s="19"/>
      <c r="AE99" s="19" t="str">
        <f t="shared" si="17"/>
        <v/>
      </c>
      <c r="AF99" s="19" t="str">
        <f t="shared" si="18"/>
        <v/>
      </c>
      <c r="AG99" s="19" t="str">
        <f t="shared" si="19"/>
        <v/>
      </c>
      <c r="AH99" s="19" t="str">
        <f t="shared" si="20"/>
        <v/>
      </c>
    </row>
    <row r="100" spans="1:34" ht="15" customHeight="1" x14ac:dyDescent="0.25">
      <c r="A100" s="25">
        <v>20</v>
      </c>
      <c r="B100" s="27" t="s">
        <v>431</v>
      </c>
      <c r="C100" s="26">
        <f t="shared" si="21"/>
        <v>0.25</v>
      </c>
      <c r="D100" s="26">
        <f t="shared" si="22"/>
        <v>2.25</v>
      </c>
      <c r="E100" s="29">
        <f t="shared" si="23"/>
        <v>9</v>
      </c>
      <c r="AC100" s="19"/>
      <c r="AD100" s="19"/>
      <c r="AE100" s="19" t="str">
        <f t="shared" si="17"/>
        <v/>
      </c>
      <c r="AF100" s="19" t="str">
        <f t="shared" si="18"/>
        <v/>
      </c>
      <c r="AG100" s="19" t="str">
        <f t="shared" si="19"/>
        <v/>
      </c>
      <c r="AH100" s="19" t="str">
        <f t="shared" si="20"/>
        <v/>
      </c>
    </row>
    <row r="101" spans="1:34" ht="15" customHeight="1" x14ac:dyDescent="0.25">
      <c r="A101" s="25">
        <v>21</v>
      </c>
      <c r="B101" s="23" t="s">
        <v>451</v>
      </c>
      <c r="C101" s="22">
        <f t="shared" si="21"/>
        <v>1</v>
      </c>
      <c r="D101" s="22">
        <f t="shared" si="22"/>
        <v>27</v>
      </c>
      <c r="E101" s="28">
        <f t="shared" si="23"/>
        <v>27</v>
      </c>
      <c r="AC101" s="19"/>
      <c r="AD101" s="19"/>
      <c r="AE101" s="19" t="str">
        <f t="shared" si="17"/>
        <v/>
      </c>
      <c r="AF101" s="19" t="str">
        <f t="shared" si="18"/>
        <v/>
      </c>
      <c r="AG101" s="19" t="str">
        <f t="shared" si="19"/>
        <v/>
      </c>
      <c r="AH101" s="19" t="str">
        <f t="shared" si="20"/>
        <v/>
      </c>
    </row>
    <row r="102" spans="1:34" ht="15" customHeight="1" x14ac:dyDescent="0.25">
      <c r="A102" s="25">
        <v>22</v>
      </c>
      <c r="B102" s="27" t="s">
        <v>455</v>
      </c>
      <c r="C102" s="26">
        <f t="shared" si="21"/>
        <v>0.5</v>
      </c>
      <c r="D102" s="26">
        <f t="shared" si="22"/>
        <v>13</v>
      </c>
      <c r="E102" s="29">
        <f t="shared" si="23"/>
        <v>26</v>
      </c>
      <c r="AC102" s="19"/>
      <c r="AD102" s="19"/>
      <c r="AE102" s="19" t="str">
        <f t="shared" si="17"/>
        <v/>
      </c>
      <c r="AF102" s="19" t="str">
        <f t="shared" si="18"/>
        <v/>
      </c>
      <c r="AG102" s="19" t="str">
        <f t="shared" si="19"/>
        <v/>
      </c>
      <c r="AH102" s="19" t="str">
        <f t="shared" si="20"/>
        <v/>
      </c>
    </row>
    <row r="103" spans="1:34" ht="15" customHeight="1" x14ac:dyDescent="0.25">
      <c r="A103" s="25">
        <v>23</v>
      </c>
      <c r="B103" s="23" t="s">
        <v>425</v>
      </c>
      <c r="C103" s="22">
        <f t="shared" si="21"/>
        <v>0.33333333333333331</v>
      </c>
      <c r="D103" s="22">
        <f t="shared" si="22"/>
        <v>2.333333333333333</v>
      </c>
      <c r="E103" s="28">
        <f t="shared" si="23"/>
        <v>6.9999999999999991</v>
      </c>
      <c r="AC103" s="19"/>
      <c r="AD103" s="19"/>
      <c r="AE103" s="19" t="str">
        <f t="shared" si="17"/>
        <v/>
      </c>
      <c r="AF103" s="19" t="str">
        <f t="shared" si="18"/>
        <v/>
      </c>
      <c r="AG103" s="19" t="str">
        <f t="shared" si="19"/>
        <v/>
      </c>
      <c r="AH103" s="19" t="str">
        <f t="shared" si="20"/>
        <v/>
      </c>
    </row>
    <row r="104" spans="1:34" ht="15" customHeight="1" x14ac:dyDescent="0.25">
      <c r="A104" s="25">
        <v>24</v>
      </c>
      <c r="B104" s="27" t="s">
        <v>427</v>
      </c>
      <c r="C104" s="26">
        <f t="shared" si="21"/>
        <v>0.33333333333333331</v>
      </c>
      <c r="D104" s="26">
        <f t="shared" si="22"/>
        <v>2.333333333333333</v>
      </c>
      <c r="E104" s="29">
        <f t="shared" si="23"/>
        <v>6.9999999999999991</v>
      </c>
      <c r="AC104" s="19"/>
      <c r="AD104" s="19"/>
      <c r="AE104" s="19" t="str">
        <f t="shared" si="17"/>
        <v/>
      </c>
      <c r="AF104" s="19" t="str">
        <f t="shared" si="18"/>
        <v/>
      </c>
      <c r="AG104" s="19" t="str">
        <f t="shared" si="19"/>
        <v/>
      </c>
      <c r="AH104" s="19" t="str">
        <f t="shared" si="20"/>
        <v/>
      </c>
    </row>
    <row r="105" spans="1:34" ht="15" customHeight="1" x14ac:dyDescent="0.25">
      <c r="A105" s="25">
        <v>25</v>
      </c>
      <c r="B105" s="23" t="s">
        <v>417</v>
      </c>
      <c r="C105" s="22">
        <f t="shared" si="21"/>
        <v>5</v>
      </c>
      <c r="D105" s="22">
        <f t="shared" si="22"/>
        <v>72</v>
      </c>
      <c r="E105" s="28">
        <f t="shared" si="23"/>
        <v>14.4</v>
      </c>
      <c r="AC105" s="19"/>
      <c r="AD105" s="19"/>
      <c r="AE105" s="19" t="str">
        <f t="shared" si="17"/>
        <v/>
      </c>
      <c r="AF105" s="19" t="str">
        <f t="shared" si="18"/>
        <v/>
      </c>
      <c r="AG105" s="19" t="str">
        <f t="shared" si="19"/>
        <v/>
      </c>
      <c r="AH105" s="19" t="str">
        <f t="shared" si="20"/>
        <v/>
      </c>
    </row>
    <row r="106" spans="1:34" ht="15" customHeight="1" x14ac:dyDescent="0.25">
      <c r="A106" s="25">
        <v>26</v>
      </c>
      <c r="B106" s="27" t="s">
        <v>426</v>
      </c>
      <c r="C106" s="26">
        <f t="shared" si="21"/>
        <v>1.5833333333333333</v>
      </c>
      <c r="D106" s="26">
        <f t="shared" si="22"/>
        <v>26.583333333333332</v>
      </c>
      <c r="E106" s="29">
        <f t="shared" si="23"/>
        <v>16.789473684210527</v>
      </c>
      <c r="AC106" s="19"/>
      <c r="AD106" s="19"/>
      <c r="AE106" s="19" t="str">
        <f t="shared" si="17"/>
        <v/>
      </c>
      <c r="AF106" s="19" t="str">
        <f t="shared" si="18"/>
        <v/>
      </c>
      <c r="AG106" s="19" t="str">
        <f t="shared" si="19"/>
        <v/>
      </c>
      <c r="AH106" s="19" t="str">
        <f t="shared" si="20"/>
        <v/>
      </c>
    </row>
    <row r="107" spans="1:34" ht="15" customHeight="1" x14ac:dyDescent="0.25">
      <c r="A107" s="25">
        <v>27</v>
      </c>
      <c r="B107" s="23" t="s">
        <v>439</v>
      </c>
      <c r="C107" s="22">
        <f t="shared" si="21"/>
        <v>1</v>
      </c>
      <c r="D107" s="22">
        <f t="shared" si="22"/>
        <v>14</v>
      </c>
      <c r="E107" s="28">
        <f t="shared" si="23"/>
        <v>14</v>
      </c>
      <c r="AC107" s="19"/>
      <c r="AD107" s="19"/>
      <c r="AE107" s="19" t="str">
        <f t="shared" si="17"/>
        <v/>
      </c>
      <c r="AF107" s="19" t="str">
        <f t="shared" si="18"/>
        <v/>
      </c>
      <c r="AG107" s="19" t="str">
        <f t="shared" si="19"/>
        <v/>
      </c>
      <c r="AH107" s="19" t="str">
        <f t="shared" si="20"/>
        <v/>
      </c>
    </row>
    <row r="108" spans="1:34" ht="15" customHeight="1" x14ac:dyDescent="0.25">
      <c r="A108" s="25">
        <v>28</v>
      </c>
      <c r="B108" s="27" t="s">
        <v>415</v>
      </c>
      <c r="C108" s="26">
        <f t="shared" si="21"/>
        <v>0.75</v>
      </c>
      <c r="D108" s="26">
        <f t="shared" si="22"/>
        <v>2.75</v>
      </c>
      <c r="E108" s="29">
        <f t="shared" si="23"/>
        <v>3.6666666666666665</v>
      </c>
      <c r="AC108" s="19"/>
      <c r="AD108" s="19"/>
      <c r="AE108" s="19" t="str">
        <f t="shared" si="17"/>
        <v/>
      </c>
      <c r="AF108" s="19" t="str">
        <f t="shared" si="18"/>
        <v/>
      </c>
      <c r="AG108" s="19" t="str">
        <f t="shared" si="19"/>
        <v/>
      </c>
      <c r="AH108" s="19" t="str">
        <f t="shared" si="20"/>
        <v/>
      </c>
    </row>
    <row r="109" spans="1:34" ht="15" customHeight="1" x14ac:dyDescent="0.25">
      <c r="A109" s="25">
        <v>29</v>
      </c>
      <c r="B109" s="23" t="s">
        <v>419</v>
      </c>
      <c r="C109" s="22">
        <f t="shared" si="21"/>
        <v>1</v>
      </c>
      <c r="D109" s="22">
        <f t="shared" si="22"/>
        <v>13</v>
      </c>
      <c r="E109" s="28">
        <f t="shared" si="23"/>
        <v>13</v>
      </c>
      <c r="AC109" s="19"/>
      <c r="AD109" s="19"/>
      <c r="AE109" s="19" t="str">
        <f t="shared" si="17"/>
        <v/>
      </c>
      <c r="AF109" s="19" t="str">
        <f t="shared" si="18"/>
        <v/>
      </c>
      <c r="AG109" s="19" t="str">
        <f t="shared" si="19"/>
        <v/>
      </c>
      <c r="AH109" s="19" t="str">
        <f t="shared" si="20"/>
        <v/>
      </c>
    </row>
    <row r="110" spans="1:34" ht="15" customHeight="1" x14ac:dyDescent="0.25">
      <c r="A110" s="25">
        <v>30</v>
      </c>
      <c r="B110" s="27" t="s">
        <v>414</v>
      </c>
      <c r="C110" s="26">
        <f t="shared" si="21"/>
        <v>0.5</v>
      </c>
      <c r="D110" s="26">
        <f t="shared" si="22"/>
        <v>0.5</v>
      </c>
      <c r="E110" s="29">
        <f t="shared" si="23"/>
        <v>1</v>
      </c>
      <c r="AC110" s="19"/>
      <c r="AD110" s="19"/>
      <c r="AE110" s="19" t="str">
        <f t="shared" si="17"/>
        <v/>
      </c>
      <c r="AF110" s="19" t="str">
        <f t="shared" si="18"/>
        <v/>
      </c>
      <c r="AG110" s="19" t="str">
        <f t="shared" si="19"/>
        <v/>
      </c>
      <c r="AH110" s="19" t="str">
        <f t="shared" si="20"/>
        <v/>
      </c>
    </row>
    <row r="113" spans="1:34" ht="15" customHeight="1" x14ac:dyDescent="0.25">
      <c r="A113" s="17" t="s">
        <v>472</v>
      </c>
    </row>
    <row r="114" spans="1:34" ht="15" customHeight="1" x14ac:dyDescent="0.25">
      <c r="A114" s="30" t="s">
        <v>468</v>
      </c>
      <c r="B114" s="30" t="s">
        <v>473</v>
      </c>
      <c r="AC114" s="19"/>
      <c r="AD114" s="19"/>
      <c r="AE114" s="19" t="str">
        <f t="shared" ref="AE114:AE124" si="24">IF(R114="","",IF(R114=0,"",(AB114/R114)^(1/10)-1))</f>
        <v/>
      </c>
      <c r="AF114" s="19" t="str">
        <f t="shared" ref="AF114:AF124" si="25">IF(W114="","",IF(W114=0,"",(AB114/W114)^(1/5)-1))</f>
        <v/>
      </c>
      <c r="AG114" s="19" t="str">
        <f t="shared" ref="AG114:AG124" si="26">IF(Y114="","",IF(Y114=0,"",(AB114/Y114)^(1/3)-1))</f>
        <v/>
      </c>
      <c r="AH114" s="19" t="str">
        <f t="shared" ref="AH114:AH124" si="27">IF(AA114="","",IF(AA114=0,"",(AB114-AA114)/AA114))</f>
        <v/>
      </c>
    </row>
    <row r="115" spans="1:34" ht="15" customHeight="1" x14ac:dyDescent="0.25">
      <c r="A115" s="31" t="str">
        <f>B81</f>
        <v>TX</v>
      </c>
      <c r="B115" s="32">
        <f>E81</f>
        <v>14.5</v>
      </c>
      <c r="AC115" s="19"/>
      <c r="AD115" s="19"/>
      <c r="AE115" s="19" t="str">
        <f t="shared" si="24"/>
        <v/>
      </c>
      <c r="AF115" s="19" t="str">
        <f t="shared" si="25"/>
        <v/>
      </c>
      <c r="AG115" s="19" t="str">
        <f t="shared" si="26"/>
        <v/>
      </c>
      <c r="AH115" s="19" t="str">
        <f t="shared" si="27"/>
        <v/>
      </c>
    </row>
    <row r="116" spans="1:34" ht="15" customHeight="1" x14ac:dyDescent="0.25">
      <c r="A116" s="31" t="str">
        <f>B82</f>
        <v>NC</v>
      </c>
      <c r="B116" s="32">
        <f>E82</f>
        <v>21</v>
      </c>
      <c r="AC116" s="19"/>
      <c r="AD116" s="19"/>
      <c r="AE116" s="19" t="str">
        <f t="shared" si="24"/>
        <v/>
      </c>
      <c r="AF116" s="19" t="str">
        <f t="shared" si="25"/>
        <v/>
      </c>
      <c r="AG116" s="19" t="str">
        <f t="shared" si="26"/>
        <v/>
      </c>
      <c r="AH116" s="19" t="str">
        <f t="shared" si="27"/>
        <v/>
      </c>
    </row>
    <row r="117" spans="1:34" ht="15" customHeight="1" x14ac:dyDescent="0.25">
      <c r="A117" s="31" t="str">
        <f>B83</f>
        <v>SC</v>
      </c>
      <c r="B117" s="32">
        <f>E83</f>
        <v>21</v>
      </c>
      <c r="AC117" s="19"/>
      <c r="AD117" s="19"/>
      <c r="AE117" s="19" t="str">
        <f t="shared" si="24"/>
        <v/>
      </c>
      <c r="AF117" s="19" t="str">
        <f t="shared" si="25"/>
        <v/>
      </c>
      <c r="AG117" s="19" t="str">
        <f t="shared" si="26"/>
        <v/>
      </c>
      <c r="AH117" s="19" t="str">
        <f t="shared" si="27"/>
        <v/>
      </c>
    </row>
    <row r="118" spans="1:34" ht="15" customHeight="1" x14ac:dyDescent="0.25">
      <c r="A118" s="31" t="str">
        <f>B84</f>
        <v>TN</v>
      </c>
      <c r="B118" s="32">
        <f>E84</f>
        <v>35</v>
      </c>
      <c r="AC118" s="19"/>
      <c r="AD118" s="19"/>
      <c r="AE118" s="19" t="str">
        <f t="shared" si="24"/>
        <v/>
      </c>
      <c r="AF118" s="19" t="str">
        <f t="shared" si="25"/>
        <v/>
      </c>
      <c r="AG118" s="19" t="str">
        <f t="shared" si="26"/>
        <v/>
      </c>
      <c r="AH118" s="19" t="str">
        <f t="shared" si="27"/>
        <v/>
      </c>
    </row>
    <row r="119" spans="1:34" ht="15" customHeight="1" x14ac:dyDescent="0.25">
      <c r="A119" s="31" t="str">
        <f>B85</f>
        <v>FL</v>
      </c>
      <c r="B119" s="32">
        <f>E85</f>
        <v>14.333333333333334</v>
      </c>
      <c r="AC119" s="19"/>
      <c r="AD119" s="19"/>
      <c r="AE119" s="19" t="str">
        <f t="shared" si="24"/>
        <v/>
      </c>
      <c r="AF119" s="19" t="str">
        <f t="shared" si="25"/>
        <v/>
      </c>
      <c r="AG119" s="19" t="str">
        <f t="shared" si="26"/>
        <v/>
      </c>
      <c r="AH119" s="19" t="str">
        <f t="shared" si="27"/>
        <v/>
      </c>
    </row>
    <row r="120" spans="1:34" ht="15" customHeight="1" x14ac:dyDescent="0.25">
      <c r="A120" s="31" t="str">
        <f>B106</f>
        <v>MD</v>
      </c>
      <c r="B120" s="32">
        <f>E106</f>
        <v>16.789473684210527</v>
      </c>
      <c r="AC120" s="19"/>
      <c r="AD120" s="19"/>
      <c r="AE120" s="19" t="str">
        <f t="shared" si="24"/>
        <v/>
      </c>
      <c r="AF120" s="19" t="str">
        <f t="shared" si="25"/>
        <v/>
      </c>
      <c r="AG120" s="19" t="str">
        <f t="shared" si="26"/>
        <v/>
      </c>
      <c r="AH120" s="19" t="str">
        <f t="shared" si="27"/>
        <v/>
      </c>
    </row>
    <row r="121" spans="1:34" ht="15" customHeight="1" x14ac:dyDescent="0.25">
      <c r="A121" s="31" t="str">
        <f>B107</f>
        <v>MI</v>
      </c>
      <c r="B121" s="32">
        <f>E107</f>
        <v>14</v>
      </c>
      <c r="AC121" s="19"/>
      <c r="AD121" s="19"/>
      <c r="AE121" s="19" t="str">
        <f t="shared" si="24"/>
        <v/>
      </c>
      <c r="AF121" s="19" t="str">
        <f t="shared" si="25"/>
        <v/>
      </c>
      <c r="AG121" s="19" t="str">
        <f t="shared" si="26"/>
        <v/>
      </c>
      <c r="AH121" s="19" t="str">
        <f t="shared" si="27"/>
        <v/>
      </c>
    </row>
    <row r="122" spans="1:34" ht="15" customHeight="1" x14ac:dyDescent="0.25">
      <c r="A122" s="31" t="str">
        <f>B108</f>
        <v>NJ</v>
      </c>
      <c r="B122" s="32">
        <f>E108</f>
        <v>3.6666666666666665</v>
      </c>
      <c r="AC122" s="19"/>
      <c r="AD122" s="19"/>
      <c r="AE122" s="19" t="str">
        <f t="shared" si="24"/>
        <v/>
      </c>
      <c r="AF122" s="19" t="str">
        <f t="shared" si="25"/>
        <v/>
      </c>
      <c r="AG122" s="19" t="str">
        <f t="shared" si="26"/>
        <v/>
      </c>
      <c r="AH122" s="19" t="str">
        <f t="shared" si="27"/>
        <v/>
      </c>
    </row>
    <row r="123" spans="1:34" ht="15" customHeight="1" x14ac:dyDescent="0.25">
      <c r="A123" s="31" t="str">
        <f>B109</f>
        <v>IL</v>
      </c>
      <c r="B123" s="32">
        <f>E109</f>
        <v>13</v>
      </c>
      <c r="AC123" s="19"/>
      <c r="AD123" s="19"/>
      <c r="AE123" s="19" t="str">
        <f t="shared" si="24"/>
        <v/>
      </c>
      <c r="AF123" s="19" t="str">
        <f t="shared" si="25"/>
        <v/>
      </c>
      <c r="AG123" s="19" t="str">
        <f t="shared" si="26"/>
        <v/>
      </c>
      <c r="AH123" s="19" t="str">
        <f t="shared" si="27"/>
        <v/>
      </c>
    </row>
    <row r="124" spans="1:34" ht="15" customHeight="1" x14ac:dyDescent="0.25">
      <c r="A124" s="31" t="str">
        <f>B110</f>
        <v>NY</v>
      </c>
      <c r="B124" s="32">
        <f>E110</f>
        <v>1</v>
      </c>
      <c r="AC124" s="19"/>
      <c r="AD124" s="19"/>
      <c r="AE124" s="19" t="str">
        <f t="shared" si="24"/>
        <v/>
      </c>
      <c r="AF124" s="19" t="str">
        <f t="shared" si="25"/>
        <v/>
      </c>
      <c r="AG124" s="19" t="str">
        <f t="shared" si="26"/>
        <v/>
      </c>
      <c r="AH124" s="19" t="str">
        <f t="shared" si="27"/>
        <v/>
      </c>
    </row>
    <row r="128" spans="1:34" ht="15" customHeight="1" x14ac:dyDescent="0.25">
      <c r="A128" s="11" t="s">
        <v>349</v>
      </c>
      <c r="B128" s="12"/>
      <c r="C128" s="12"/>
      <c r="D128" s="12"/>
    </row>
    <row r="129" spans="1:4" ht="15" customHeight="1" x14ac:dyDescent="0.25">
      <c r="A129" s="11" t="s">
        <v>350</v>
      </c>
      <c r="B129" s="11" t="s">
        <v>351</v>
      </c>
      <c r="C129" s="12"/>
      <c r="D129" s="12"/>
    </row>
    <row r="130" spans="1:4" ht="15" customHeight="1" x14ac:dyDescent="0.25">
      <c r="A130" s="13" t="s">
        <v>474</v>
      </c>
      <c r="B130" s="14">
        <v>1.0456405543827501E-2</v>
      </c>
      <c r="C130" s="12"/>
      <c r="D130" s="12"/>
    </row>
    <row r="131" spans="1:4" ht="15" customHeight="1" x14ac:dyDescent="0.25">
      <c r="A131" s="13" t="s">
        <v>475</v>
      </c>
      <c r="B131" s="14">
        <v>1.1424845445913301E-2</v>
      </c>
      <c r="C131" s="12"/>
      <c r="D131" s="12"/>
    </row>
    <row r="132" spans="1:4" ht="15" customHeight="1" x14ac:dyDescent="0.25">
      <c r="A132" s="13" t="s">
        <v>389</v>
      </c>
      <c r="B132" s="14">
        <v>1.1582982448197301E-2</v>
      </c>
      <c r="C132" s="12"/>
      <c r="D132" s="12"/>
    </row>
    <row r="133" spans="1:4" ht="15" customHeight="1" x14ac:dyDescent="0.25">
      <c r="A133" s="13" t="s">
        <v>391</v>
      </c>
      <c r="B133" s="14">
        <v>1.29076138140578E-2</v>
      </c>
      <c r="C133" s="12"/>
      <c r="D133" s="12"/>
    </row>
    <row r="134" spans="1:4" ht="15" customHeight="1" x14ac:dyDescent="0.25">
      <c r="A134" s="13" t="s">
        <v>392</v>
      </c>
      <c r="B134" s="14">
        <v>1.38398652413309E-2</v>
      </c>
      <c r="C134" s="12"/>
      <c r="D134" s="12"/>
    </row>
    <row r="135" spans="1:4" ht="15" customHeight="1" x14ac:dyDescent="0.25">
      <c r="A135" s="13" t="s">
        <v>393</v>
      </c>
      <c r="B135" s="14">
        <v>1.4790868607546401E-2</v>
      </c>
      <c r="C135" s="12"/>
      <c r="D135" s="12"/>
    </row>
    <row r="136" spans="1:4" ht="15" customHeight="1" x14ac:dyDescent="0.25">
      <c r="A136" s="13" t="s">
        <v>394</v>
      </c>
      <c r="B136" s="14">
        <v>1.6024908935719999E-2</v>
      </c>
      <c r="C136" s="12"/>
      <c r="D136" s="12"/>
    </row>
    <row r="137" spans="1:4" ht="15" customHeight="1" x14ac:dyDescent="0.25">
      <c r="A137" s="13" t="s">
        <v>374</v>
      </c>
      <c r="B137" s="14">
        <v>1.6292300743631902E-2</v>
      </c>
      <c r="C137" s="12"/>
      <c r="D137" s="12"/>
    </row>
    <row r="138" spans="1:4" ht="15" customHeight="1" x14ac:dyDescent="0.25">
      <c r="A138" s="13" t="s">
        <v>376</v>
      </c>
      <c r="B138" s="14">
        <v>1.8761690957975599E-2</v>
      </c>
      <c r="C138" s="12"/>
      <c r="D138" s="12"/>
    </row>
    <row r="139" spans="1:4" ht="15" customHeight="1" x14ac:dyDescent="0.25">
      <c r="A139" s="13" t="s">
        <v>378</v>
      </c>
      <c r="B139" s="14">
        <v>2.0955542510388E-2</v>
      </c>
      <c r="C139" s="12"/>
      <c r="D139" s="12"/>
    </row>
    <row r="140" spans="1:4" ht="15" customHeight="1" x14ac:dyDescent="0.25">
      <c r="A140" s="12"/>
      <c r="B140" s="12"/>
      <c r="C140" s="12"/>
      <c r="D140" s="12"/>
    </row>
    <row r="141" spans="1:4" ht="15" customHeight="1" x14ac:dyDescent="0.25">
      <c r="A141" s="12"/>
      <c r="B141" s="12"/>
      <c r="C141" s="12"/>
      <c r="D141" s="12"/>
    </row>
    <row r="142" spans="1:4" ht="15" customHeight="1" x14ac:dyDescent="0.25">
      <c r="A142" s="12"/>
      <c r="B142" s="12"/>
      <c r="C142" s="12"/>
      <c r="D142" s="12"/>
    </row>
    <row r="143" spans="1:4" ht="15" customHeight="1" x14ac:dyDescent="0.25">
      <c r="A143" s="12"/>
      <c r="B143" s="12"/>
      <c r="C143" s="12"/>
      <c r="D143" s="12"/>
    </row>
    <row r="144" spans="1:4" ht="15" customHeight="1" x14ac:dyDescent="0.25">
      <c r="A144" s="12"/>
      <c r="B144" s="12"/>
      <c r="C144" s="12"/>
      <c r="D144" s="12"/>
    </row>
    <row r="145" spans="1:4" ht="15" customHeight="1" x14ac:dyDescent="0.25">
      <c r="A145" s="12"/>
      <c r="B145" s="12"/>
      <c r="C145" s="12"/>
      <c r="D145" s="12"/>
    </row>
    <row r="146" spans="1:4" ht="15" customHeight="1" x14ac:dyDescent="0.25">
      <c r="A146" s="12"/>
      <c r="B146" s="12"/>
      <c r="C146" s="12"/>
      <c r="D146" s="12"/>
    </row>
    <row r="147" spans="1:4" ht="15" customHeight="1" x14ac:dyDescent="0.25">
      <c r="A147" s="12"/>
      <c r="B147" s="12"/>
      <c r="C147" s="12"/>
      <c r="D147" s="12"/>
    </row>
    <row r="148" spans="1:4" ht="15" customHeight="1" x14ac:dyDescent="0.25">
      <c r="A148" s="11" t="s">
        <v>362</v>
      </c>
      <c r="B148" s="12"/>
      <c r="C148" s="12"/>
      <c r="D148" s="12"/>
    </row>
    <row r="149" spans="1:4" ht="15" customHeight="1" x14ac:dyDescent="0.25">
      <c r="A149" s="11" t="s">
        <v>350</v>
      </c>
      <c r="B149" s="11" t="s">
        <v>351</v>
      </c>
      <c r="C149" s="12"/>
      <c r="D149" s="12"/>
    </row>
    <row r="150" spans="1:4" ht="15" customHeight="1" x14ac:dyDescent="0.25">
      <c r="A150" s="13" t="s">
        <v>379</v>
      </c>
      <c r="B150" s="14">
        <v>-4.8388090241688704E-3</v>
      </c>
      <c r="C150" s="12"/>
      <c r="D150" s="12"/>
    </row>
    <row r="151" spans="1:4" ht="15" customHeight="1" x14ac:dyDescent="0.25">
      <c r="A151" s="13" t="s">
        <v>385</v>
      </c>
      <c r="B151" s="14">
        <v>-1.61032163239283E-3</v>
      </c>
      <c r="C151" s="12"/>
      <c r="D151" s="12"/>
    </row>
    <row r="152" spans="1:4" ht="15" customHeight="1" x14ac:dyDescent="0.25">
      <c r="A152" s="13" t="s">
        <v>387</v>
      </c>
      <c r="B152" s="14">
        <v>-1.3920353826050399E-3</v>
      </c>
      <c r="C152" s="12"/>
      <c r="D152" s="12"/>
    </row>
    <row r="153" spans="1:4" ht="15" customHeight="1" x14ac:dyDescent="0.25">
      <c r="A153" s="13" t="s">
        <v>395</v>
      </c>
      <c r="B153" s="14">
        <v>-1.30301111023144E-3</v>
      </c>
      <c r="C153" s="12"/>
      <c r="D153" s="12"/>
    </row>
    <row r="154" spans="1:4" ht="15" customHeight="1" x14ac:dyDescent="0.25">
      <c r="A154" s="13" t="s">
        <v>396</v>
      </c>
      <c r="B154" s="14">
        <v>1.07669006905471E-3</v>
      </c>
      <c r="C154" s="12"/>
      <c r="D154" s="12"/>
    </row>
    <row r="155" spans="1:4" ht="15" customHeight="1" x14ac:dyDescent="0.25">
      <c r="A155" s="13" t="s">
        <v>398</v>
      </c>
      <c r="B155" s="14">
        <v>1.42902440047809E-3</v>
      </c>
      <c r="C155" s="12"/>
      <c r="D155" s="12"/>
    </row>
    <row r="156" spans="1:4" ht="15" customHeight="1" x14ac:dyDescent="0.25">
      <c r="A156" s="13" t="s">
        <v>399</v>
      </c>
      <c r="B156" s="14">
        <v>1.49254149784021E-3</v>
      </c>
      <c r="C156" s="12"/>
      <c r="D156" s="12"/>
    </row>
    <row r="157" spans="1:4" ht="15" customHeight="1" x14ac:dyDescent="0.25">
      <c r="A157" s="13" t="s">
        <v>476</v>
      </c>
      <c r="B157" s="14">
        <v>1.6115966031422101E-3</v>
      </c>
      <c r="C157" s="12"/>
      <c r="D157" s="12"/>
    </row>
    <row r="158" spans="1:4" ht="15" customHeight="1" x14ac:dyDescent="0.25">
      <c r="A158" s="13" t="s">
        <v>477</v>
      </c>
      <c r="B158" s="14">
        <v>2.3875847979881399E-3</v>
      </c>
      <c r="C158" s="12"/>
      <c r="D158" s="12"/>
    </row>
    <row r="159" spans="1:4" ht="15" customHeight="1" x14ac:dyDescent="0.25">
      <c r="A159" s="13" t="s">
        <v>478</v>
      </c>
      <c r="B159" s="14">
        <v>2.4359279233100799E-3</v>
      </c>
      <c r="C159" s="12"/>
      <c r="D159" s="12"/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35"/>
  <sheetViews>
    <sheetView tabSelected="1" topLeftCell="A126" zoomScaleNormal="100" workbookViewId="0">
      <selection activeCell="J147" sqref="J147"/>
    </sheetView>
  </sheetViews>
  <sheetFormatPr defaultColWidth="8.7109375" defaultRowHeight="15" x14ac:dyDescent="0.25"/>
  <cols>
    <col min="1" max="1" width="24.140625" customWidth="1"/>
    <col min="2" max="2" width="22" customWidth="1"/>
    <col min="3" max="34" width="14" customWidth="1"/>
  </cols>
  <sheetData>
    <row r="1" spans="1:34" ht="48" customHeight="1" x14ac:dyDescent="0.25">
      <c r="A1" s="33" t="s">
        <v>0</v>
      </c>
      <c r="B1" s="34" t="s">
        <v>468</v>
      </c>
      <c r="C1" s="35">
        <v>2000</v>
      </c>
      <c r="D1" s="35">
        <v>2001</v>
      </c>
      <c r="E1" s="35">
        <v>2002</v>
      </c>
      <c r="F1" s="35">
        <v>2003</v>
      </c>
      <c r="G1" s="35">
        <v>2004</v>
      </c>
      <c r="H1" s="35">
        <v>2005</v>
      </c>
      <c r="I1" s="35">
        <v>2006</v>
      </c>
      <c r="J1" s="35">
        <v>2007</v>
      </c>
      <c r="K1" s="35">
        <v>2008</v>
      </c>
      <c r="L1" s="35">
        <v>2009</v>
      </c>
      <c r="M1" s="35">
        <v>2010</v>
      </c>
      <c r="N1" s="35">
        <v>2011</v>
      </c>
      <c r="O1" s="35">
        <v>2012</v>
      </c>
      <c r="P1" s="35">
        <v>2013</v>
      </c>
      <c r="Q1" s="35">
        <v>2014</v>
      </c>
      <c r="R1" s="35">
        <v>2015</v>
      </c>
      <c r="S1" s="35">
        <v>2016</v>
      </c>
      <c r="T1" s="35">
        <v>2017</v>
      </c>
      <c r="U1" s="35">
        <v>2018</v>
      </c>
      <c r="V1" s="35">
        <v>2019</v>
      </c>
      <c r="W1" s="35">
        <v>2020</v>
      </c>
      <c r="X1" s="35">
        <v>2021</v>
      </c>
      <c r="Y1" s="35">
        <v>2022</v>
      </c>
      <c r="Z1" s="35">
        <v>2023</v>
      </c>
      <c r="AA1" s="35">
        <v>2024</v>
      </c>
      <c r="AB1" s="35">
        <v>2025</v>
      </c>
      <c r="AC1" s="36" t="s">
        <v>2</v>
      </c>
      <c r="AD1" s="36" t="s">
        <v>3</v>
      </c>
      <c r="AE1" s="36" t="s">
        <v>4</v>
      </c>
      <c r="AF1" s="36" t="s">
        <v>5</v>
      </c>
      <c r="AG1" s="36" t="s">
        <v>6</v>
      </c>
      <c r="AH1" s="36" t="s">
        <v>7</v>
      </c>
    </row>
    <row r="2" spans="1:34" ht="15" customHeight="1" x14ac:dyDescent="0.25">
      <c r="A2" s="37">
        <v>1</v>
      </c>
      <c r="B2" s="38" t="s">
        <v>480</v>
      </c>
      <c r="C2" s="39">
        <v>33987977</v>
      </c>
      <c r="D2" s="39">
        <v>34479458</v>
      </c>
      <c r="E2" s="39">
        <v>34871843</v>
      </c>
      <c r="F2" s="39">
        <v>35253159</v>
      </c>
      <c r="G2" s="39">
        <v>35574576</v>
      </c>
      <c r="H2" s="39">
        <v>35827943</v>
      </c>
      <c r="I2" s="39">
        <v>36021202</v>
      </c>
      <c r="J2" s="39">
        <v>36250311</v>
      </c>
      <c r="K2" s="39">
        <v>36604337</v>
      </c>
      <c r="L2" s="39">
        <v>36961229</v>
      </c>
      <c r="M2" s="39">
        <v>37319550</v>
      </c>
      <c r="N2" s="39">
        <v>37636311</v>
      </c>
      <c r="O2" s="39">
        <v>37944551</v>
      </c>
      <c r="P2" s="39">
        <v>38253768</v>
      </c>
      <c r="Q2" s="39">
        <v>38586706</v>
      </c>
      <c r="R2" s="39">
        <v>38904296</v>
      </c>
      <c r="S2" s="39">
        <v>39149186</v>
      </c>
      <c r="T2" s="39">
        <v>39337785</v>
      </c>
      <c r="U2" s="39">
        <v>39437463</v>
      </c>
      <c r="V2" s="39">
        <v>39437610</v>
      </c>
      <c r="W2" s="39">
        <v>39527808</v>
      </c>
      <c r="X2" s="39">
        <v>39152927</v>
      </c>
      <c r="Y2" s="39">
        <v>39125347</v>
      </c>
      <c r="Z2" s="39">
        <v>39181667</v>
      </c>
      <c r="AA2" s="39">
        <v>39364774</v>
      </c>
      <c r="AB2" s="39">
        <v>39355309</v>
      </c>
      <c r="AC2" s="40">
        <f t="shared" ref="AC2:AC33" si="0">(AB2-C2)/C2</f>
        <v>0.15791854866795985</v>
      </c>
      <c r="AD2" s="41">
        <f t="shared" ref="AD2:AD33" si="1">(AB2/C2)^(1/25)-1</f>
        <v>5.882194109515293E-3</v>
      </c>
      <c r="AE2" s="41">
        <f t="shared" ref="AE2:AE33" si="2">(AB2/R2)^(1/10)-1</f>
        <v>1.1532846845168088E-3</v>
      </c>
      <c r="AF2" s="41">
        <f t="shared" ref="AF2:AF33" si="3">(AB2/W2)^(1/5)-1</f>
        <v>-8.7432576320500832E-4</v>
      </c>
      <c r="AG2" s="41">
        <f t="shared" ref="AG2:AG33" si="4">(AB2/Y2)^(1/3)-1</f>
        <v>1.9553643498344542E-3</v>
      </c>
      <c r="AH2" s="41">
        <f t="shared" ref="AH2:AH33" si="5">(AB2-AA2)/AA2</f>
        <v>-2.4044339743954836E-4</v>
      </c>
    </row>
    <row r="3" spans="1:34" ht="15" customHeight="1" x14ac:dyDescent="0.25">
      <c r="A3" s="37">
        <v>2</v>
      </c>
      <c r="B3" s="42" t="s">
        <v>481</v>
      </c>
      <c r="C3" s="43">
        <v>20944499</v>
      </c>
      <c r="D3" s="43">
        <v>21319622</v>
      </c>
      <c r="E3" s="43">
        <v>21690325</v>
      </c>
      <c r="F3" s="43">
        <v>22030931</v>
      </c>
      <c r="G3" s="43">
        <v>22394023</v>
      </c>
      <c r="H3" s="43">
        <v>22778123</v>
      </c>
      <c r="I3" s="43">
        <v>23359580</v>
      </c>
      <c r="J3" s="43">
        <v>23831983</v>
      </c>
      <c r="K3" s="43">
        <v>24309039</v>
      </c>
      <c r="L3" s="43">
        <v>24801761</v>
      </c>
      <c r="M3" s="43">
        <v>25241897</v>
      </c>
      <c r="N3" s="43">
        <v>25645504</v>
      </c>
      <c r="O3" s="43">
        <v>26084120</v>
      </c>
      <c r="P3" s="43">
        <v>26479646</v>
      </c>
      <c r="Q3" s="43">
        <v>26963092</v>
      </c>
      <c r="R3" s="43">
        <v>27468531</v>
      </c>
      <c r="S3" s="43">
        <v>27914064</v>
      </c>
      <c r="T3" s="43">
        <v>28291024</v>
      </c>
      <c r="U3" s="43">
        <v>28624564</v>
      </c>
      <c r="V3" s="43">
        <v>28986794</v>
      </c>
      <c r="W3" s="43">
        <v>29237895</v>
      </c>
      <c r="X3" s="43">
        <v>29572672</v>
      </c>
      <c r="Y3" s="43">
        <v>30118002</v>
      </c>
      <c r="Z3" s="43">
        <v>30719247</v>
      </c>
      <c r="AA3" s="43">
        <v>31318578</v>
      </c>
      <c r="AB3" s="43">
        <v>31709821</v>
      </c>
      <c r="AC3" s="40">
        <f t="shared" si="0"/>
        <v>0.51399281501075766</v>
      </c>
      <c r="AD3" s="41">
        <f t="shared" si="1"/>
        <v>1.6728394868523733E-2</v>
      </c>
      <c r="AE3" s="41">
        <f t="shared" si="2"/>
        <v>1.4462121167444941E-2</v>
      </c>
      <c r="AF3" s="41">
        <f t="shared" si="3"/>
        <v>1.6364617585626906E-2</v>
      </c>
      <c r="AG3" s="41">
        <f t="shared" si="4"/>
        <v>1.7316006020472896E-2</v>
      </c>
      <c r="AH3" s="41">
        <f t="shared" si="5"/>
        <v>1.2492361562520494E-2</v>
      </c>
    </row>
    <row r="4" spans="1:34" ht="15" customHeight="1" x14ac:dyDescent="0.25">
      <c r="A4" s="37">
        <v>3</v>
      </c>
      <c r="B4" s="38" t="s">
        <v>482</v>
      </c>
      <c r="C4" s="39">
        <v>16047515</v>
      </c>
      <c r="D4" s="39">
        <v>16356966</v>
      </c>
      <c r="E4" s="39">
        <v>16689370</v>
      </c>
      <c r="F4" s="39">
        <v>17004085</v>
      </c>
      <c r="G4" s="39">
        <v>17415318</v>
      </c>
      <c r="H4" s="39">
        <v>17842038</v>
      </c>
      <c r="I4" s="39">
        <v>18166990</v>
      </c>
      <c r="J4" s="39">
        <v>18367842</v>
      </c>
      <c r="K4" s="39">
        <v>18527305</v>
      </c>
      <c r="L4" s="39">
        <v>18652644</v>
      </c>
      <c r="M4" s="39">
        <v>18846143</v>
      </c>
      <c r="N4" s="39">
        <v>19055607</v>
      </c>
      <c r="O4" s="39">
        <v>19302016</v>
      </c>
      <c r="P4" s="39">
        <v>19551678</v>
      </c>
      <c r="Q4" s="39">
        <v>19853880</v>
      </c>
      <c r="R4" s="39">
        <v>20219111</v>
      </c>
      <c r="S4" s="39">
        <v>20627237</v>
      </c>
      <c r="T4" s="39">
        <v>20977089</v>
      </c>
      <c r="U4" s="39">
        <v>21254926</v>
      </c>
      <c r="V4" s="39">
        <v>21492056</v>
      </c>
      <c r="W4" s="39">
        <v>21591325</v>
      </c>
      <c r="X4" s="39">
        <v>21836698</v>
      </c>
      <c r="Y4" s="39">
        <v>22413989</v>
      </c>
      <c r="Z4" s="39">
        <v>22929248</v>
      </c>
      <c r="AA4" s="39">
        <v>23265838</v>
      </c>
      <c r="AB4" s="39">
        <v>23462518</v>
      </c>
      <c r="AC4" s="40">
        <f t="shared" si="0"/>
        <v>0.46206549736828412</v>
      </c>
      <c r="AD4" s="41">
        <f t="shared" si="1"/>
        <v>1.5310022158597336E-2</v>
      </c>
      <c r="AE4" s="41">
        <f t="shared" si="2"/>
        <v>1.4988814548549501E-2</v>
      </c>
      <c r="AF4" s="41">
        <f t="shared" si="3"/>
        <v>1.6761433706659057E-2</v>
      </c>
      <c r="AG4" s="41">
        <f t="shared" si="4"/>
        <v>1.5356347415119709E-2</v>
      </c>
      <c r="AH4" s="41">
        <f t="shared" si="5"/>
        <v>8.4535962126100934E-3</v>
      </c>
    </row>
    <row r="5" spans="1:34" ht="15" customHeight="1" x14ac:dyDescent="0.25">
      <c r="A5" s="37">
        <v>4</v>
      </c>
      <c r="B5" s="42" t="s">
        <v>483</v>
      </c>
      <c r="C5" s="43">
        <v>19001780</v>
      </c>
      <c r="D5" s="43">
        <v>19082838</v>
      </c>
      <c r="E5" s="43">
        <v>19137800</v>
      </c>
      <c r="F5" s="43">
        <v>19175939</v>
      </c>
      <c r="G5" s="43">
        <v>19171567</v>
      </c>
      <c r="H5" s="43">
        <v>19132610</v>
      </c>
      <c r="I5" s="43">
        <v>19104631</v>
      </c>
      <c r="J5" s="43">
        <v>19132335</v>
      </c>
      <c r="K5" s="43">
        <v>19212436</v>
      </c>
      <c r="L5" s="43">
        <v>19307066</v>
      </c>
      <c r="M5" s="43">
        <v>19399956</v>
      </c>
      <c r="N5" s="43">
        <v>19499921</v>
      </c>
      <c r="O5" s="43">
        <v>19574362</v>
      </c>
      <c r="P5" s="43">
        <v>19626488</v>
      </c>
      <c r="Q5" s="43">
        <v>19653431</v>
      </c>
      <c r="R5" s="43">
        <v>19657321</v>
      </c>
      <c r="S5" s="43">
        <v>19636391</v>
      </c>
      <c r="T5" s="43">
        <v>19593849</v>
      </c>
      <c r="U5" s="43">
        <v>19544098</v>
      </c>
      <c r="V5" s="43">
        <v>19463131</v>
      </c>
      <c r="W5" s="43">
        <v>20122262</v>
      </c>
      <c r="X5" s="43">
        <v>19835345</v>
      </c>
      <c r="Y5" s="43">
        <v>19713025</v>
      </c>
      <c r="Z5" s="43">
        <v>19786543</v>
      </c>
      <c r="AA5" s="43">
        <v>20001419</v>
      </c>
      <c r="AB5" s="43">
        <v>20002427</v>
      </c>
      <c r="AC5" s="40">
        <f t="shared" si="0"/>
        <v>5.2660698103019821E-2</v>
      </c>
      <c r="AD5" s="41">
        <f t="shared" si="1"/>
        <v>2.0549468031971774E-3</v>
      </c>
      <c r="AE5" s="41">
        <f t="shared" si="2"/>
        <v>1.7418930651589282E-3</v>
      </c>
      <c r="AF5" s="41">
        <f t="shared" si="3"/>
        <v>-1.193916347667523E-3</v>
      </c>
      <c r="AG5" s="41">
        <f t="shared" si="4"/>
        <v>4.8698297344789143E-3</v>
      </c>
      <c r="AH5" s="41">
        <f t="shared" si="5"/>
        <v>5.0396424373690685E-5</v>
      </c>
    </row>
    <row r="6" spans="1:34" ht="15" customHeight="1" x14ac:dyDescent="0.25">
      <c r="A6" s="37">
        <v>5</v>
      </c>
      <c r="B6" s="38" t="s">
        <v>484</v>
      </c>
      <c r="C6" s="39">
        <v>12284173</v>
      </c>
      <c r="D6" s="39">
        <v>12298970</v>
      </c>
      <c r="E6" s="39">
        <v>12331031</v>
      </c>
      <c r="F6" s="39">
        <v>12374658</v>
      </c>
      <c r="G6" s="39">
        <v>12410722</v>
      </c>
      <c r="H6" s="39">
        <v>12449990</v>
      </c>
      <c r="I6" s="39">
        <v>12510809</v>
      </c>
      <c r="J6" s="39">
        <v>12563937</v>
      </c>
      <c r="K6" s="39">
        <v>12612285</v>
      </c>
      <c r="L6" s="39">
        <v>12666858</v>
      </c>
      <c r="M6" s="39">
        <v>12711406</v>
      </c>
      <c r="N6" s="39">
        <v>12747052</v>
      </c>
      <c r="O6" s="39">
        <v>12769123</v>
      </c>
      <c r="P6" s="39">
        <v>12779538</v>
      </c>
      <c r="Q6" s="39">
        <v>12792392</v>
      </c>
      <c r="R6" s="39">
        <v>12789838</v>
      </c>
      <c r="S6" s="39">
        <v>12788468</v>
      </c>
      <c r="T6" s="39">
        <v>12794679</v>
      </c>
      <c r="U6" s="39">
        <v>12809107</v>
      </c>
      <c r="V6" s="39">
        <v>12798883</v>
      </c>
      <c r="W6" s="39">
        <v>12995576</v>
      </c>
      <c r="X6" s="39">
        <v>13016628</v>
      </c>
      <c r="Y6" s="39">
        <v>12984655</v>
      </c>
      <c r="Z6" s="39">
        <v>13009406</v>
      </c>
      <c r="AA6" s="39">
        <v>13045848</v>
      </c>
      <c r="AB6" s="39">
        <v>13059432</v>
      </c>
      <c r="AC6" s="40">
        <f t="shared" si="0"/>
        <v>6.3110394163286371E-2</v>
      </c>
      <c r="AD6" s="41">
        <f t="shared" si="1"/>
        <v>2.4509565145480749E-3</v>
      </c>
      <c r="AE6" s="41">
        <f t="shared" si="2"/>
        <v>2.0881453412182616E-3</v>
      </c>
      <c r="AF6" s="41">
        <f t="shared" si="3"/>
        <v>9.8080857319948755E-4</v>
      </c>
      <c r="AG6" s="41">
        <f t="shared" si="4"/>
        <v>1.9159516548754585E-3</v>
      </c>
      <c r="AH6" s="41">
        <f t="shared" si="5"/>
        <v>1.0412508255500141E-3</v>
      </c>
    </row>
    <row r="7" spans="1:34" ht="15" customHeight="1" x14ac:dyDescent="0.25">
      <c r="A7" s="37">
        <v>6</v>
      </c>
      <c r="B7" s="42" t="s">
        <v>485</v>
      </c>
      <c r="C7" s="43">
        <v>12434161</v>
      </c>
      <c r="D7" s="43">
        <v>12488445</v>
      </c>
      <c r="E7" s="43">
        <v>12525556</v>
      </c>
      <c r="F7" s="43">
        <v>12556006</v>
      </c>
      <c r="G7" s="43">
        <v>12589773</v>
      </c>
      <c r="H7" s="43">
        <v>12609903</v>
      </c>
      <c r="I7" s="43">
        <v>12643955</v>
      </c>
      <c r="J7" s="43">
        <v>12695866</v>
      </c>
      <c r="K7" s="43">
        <v>12747038</v>
      </c>
      <c r="L7" s="43">
        <v>12796778</v>
      </c>
      <c r="M7" s="43">
        <v>12840545</v>
      </c>
      <c r="N7" s="43">
        <v>12867783</v>
      </c>
      <c r="O7" s="43">
        <v>12883029</v>
      </c>
      <c r="P7" s="43">
        <v>12895778</v>
      </c>
      <c r="Q7" s="43">
        <v>12885092</v>
      </c>
      <c r="R7" s="43">
        <v>12859585</v>
      </c>
      <c r="S7" s="43">
        <v>12821709</v>
      </c>
      <c r="T7" s="43">
        <v>12779893</v>
      </c>
      <c r="U7" s="43">
        <v>12724685</v>
      </c>
      <c r="V7" s="43">
        <v>12667017</v>
      </c>
      <c r="W7" s="43">
        <v>12795348</v>
      </c>
      <c r="X7" s="43">
        <v>12703354</v>
      </c>
      <c r="Y7" s="43">
        <v>12609577</v>
      </c>
      <c r="Z7" s="43">
        <v>12633389</v>
      </c>
      <c r="AA7" s="43">
        <v>12703033</v>
      </c>
      <c r="AB7" s="43">
        <v>12719141</v>
      </c>
      <c r="AC7" s="40">
        <f t="shared" si="0"/>
        <v>2.2919117743448875E-2</v>
      </c>
      <c r="AD7" s="41">
        <f t="shared" si="1"/>
        <v>9.0682772203076745E-4</v>
      </c>
      <c r="AE7" s="41">
        <f t="shared" si="2"/>
        <v>-1.0975396120556091E-3</v>
      </c>
      <c r="AF7" s="41">
        <f t="shared" si="3"/>
        <v>-1.1940152320938369E-3</v>
      </c>
      <c r="AG7" s="41">
        <f t="shared" si="4"/>
        <v>2.8879686955762818E-3</v>
      </c>
      <c r="AH7" s="41">
        <f t="shared" si="5"/>
        <v>1.2680436239124939E-3</v>
      </c>
    </row>
    <row r="8" spans="1:34" ht="15" customHeight="1" x14ac:dyDescent="0.25">
      <c r="A8" s="37">
        <v>7</v>
      </c>
      <c r="B8" s="38" t="s">
        <v>486</v>
      </c>
      <c r="C8" s="39">
        <v>11363543</v>
      </c>
      <c r="D8" s="39">
        <v>11387404</v>
      </c>
      <c r="E8" s="39">
        <v>11407889</v>
      </c>
      <c r="F8" s="39">
        <v>11434788</v>
      </c>
      <c r="G8" s="39">
        <v>11452251</v>
      </c>
      <c r="H8" s="39">
        <v>11463320</v>
      </c>
      <c r="I8" s="39">
        <v>11481213</v>
      </c>
      <c r="J8" s="39">
        <v>11500468</v>
      </c>
      <c r="K8" s="39">
        <v>11515391</v>
      </c>
      <c r="L8" s="39">
        <v>11528896</v>
      </c>
      <c r="M8" s="39">
        <v>11539449</v>
      </c>
      <c r="N8" s="39">
        <v>11545735</v>
      </c>
      <c r="O8" s="39">
        <v>11550971</v>
      </c>
      <c r="P8" s="39">
        <v>11579692</v>
      </c>
      <c r="Q8" s="39">
        <v>11606573</v>
      </c>
      <c r="R8" s="39">
        <v>11622315</v>
      </c>
      <c r="S8" s="39">
        <v>11640060</v>
      </c>
      <c r="T8" s="39">
        <v>11665706</v>
      </c>
      <c r="U8" s="39">
        <v>11680892</v>
      </c>
      <c r="V8" s="39">
        <v>11696507</v>
      </c>
      <c r="W8" s="39">
        <v>11798534</v>
      </c>
      <c r="X8" s="39">
        <v>11761443</v>
      </c>
      <c r="Y8" s="39">
        <v>11764950</v>
      </c>
      <c r="Z8" s="39">
        <v>11808390</v>
      </c>
      <c r="AA8" s="39">
        <v>11860621</v>
      </c>
      <c r="AB8" s="39">
        <v>11900510</v>
      </c>
      <c r="AC8" s="40">
        <f t="shared" si="0"/>
        <v>4.7253484234626469E-2</v>
      </c>
      <c r="AD8" s="41">
        <f t="shared" si="1"/>
        <v>1.8485467748050599E-3</v>
      </c>
      <c r="AE8" s="41">
        <f t="shared" si="2"/>
        <v>2.3682297653115914E-3</v>
      </c>
      <c r="AF8" s="41">
        <f t="shared" si="3"/>
        <v>1.722676079879637E-3</v>
      </c>
      <c r="AG8" s="41">
        <f t="shared" si="4"/>
        <v>3.8261290363639233E-3</v>
      </c>
      <c r="AH8" s="41">
        <f t="shared" si="5"/>
        <v>3.3631459937890269E-3</v>
      </c>
    </row>
    <row r="9" spans="1:34" ht="15" customHeight="1" x14ac:dyDescent="0.25">
      <c r="A9" s="37">
        <v>8</v>
      </c>
      <c r="B9" s="42" t="s">
        <v>487</v>
      </c>
      <c r="C9" s="43">
        <v>8227303</v>
      </c>
      <c r="D9" s="43">
        <v>8377038</v>
      </c>
      <c r="E9" s="43">
        <v>8508256</v>
      </c>
      <c r="F9" s="43">
        <v>8622793</v>
      </c>
      <c r="G9" s="43">
        <v>8769252</v>
      </c>
      <c r="H9" s="43">
        <v>8925922</v>
      </c>
      <c r="I9" s="43">
        <v>9155813</v>
      </c>
      <c r="J9" s="43">
        <v>9349988</v>
      </c>
      <c r="K9" s="43">
        <v>9504843</v>
      </c>
      <c r="L9" s="43">
        <v>9620846</v>
      </c>
      <c r="M9" s="43">
        <v>9712209</v>
      </c>
      <c r="N9" s="43">
        <v>9803630</v>
      </c>
      <c r="O9" s="43">
        <v>9903580</v>
      </c>
      <c r="P9" s="43">
        <v>9975592</v>
      </c>
      <c r="Q9" s="43">
        <v>10071204</v>
      </c>
      <c r="R9" s="43">
        <v>10183353</v>
      </c>
      <c r="S9" s="43">
        <v>10308442</v>
      </c>
      <c r="T9" s="43">
        <v>10417031</v>
      </c>
      <c r="U9" s="43">
        <v>10519389</v>
      </c>
      <c r="V9" s="43">
        <v>10628020</v>
      </c>
      <c r="W9" s="43">
        <v>10732595</v>
      </c>
      <c r="X9" s="43">
        <v>10793038</v>
      </c>
      <c r="Y9" s="43">
        <v>10929992</v>
      </c>
      <c r="Z9" s="43">
        <v>11063669</v>
      </c>
      <c r="AA9" s="43">
        <v>11204208</v>
      </c>
      <c r="AB9" s="43">
        <v>11302748</v>
      </c>
      <c r="AC9" s="40">
        <f t="shared" si="0"/>
        <v>0.37380961902095983</v>
      </c>
      <c r="AD9" s="41">
        <f t="shared" si="1"/>
        <v>1.2784537268621055E-2</v>
      </c>
      <c r="AE9" s="41">
        <f t="shared" si="2"/>
        <v>1.0483728572022288E-2</v>
      </c>
      <c r="AF9" s="41">
        <f t="shared" si="3"/>
        <v>1.0405870244444948E-2</v>
      </c>
      <c r="AG9" s="41">
        <f t="shared" si="4"/>
        <v>1.124114943200305E-2</v>
      </c>
      <c r="AH9" s="41">
        <f t="shared" si="5"/>
        <v>8.7949099124186199E-3</v>
      </c>
    </row>
    <row r="10" spans="1:34" ht="15" customHeight="1" x14ac:dyDescent="0.25">
      <c r="A10" s="37">
        <v>9</v>
      </c>
      <c r="B10" s="38" t="s">
        <v>488</v>
      </c>
      <c r="C10" s="39">
        <v>8081614</v>
      </c>
      <c r="D10" s="39">
        <v>8210122</v>
      </c>
      <c r="E10" s="39">
        <v>8326201</v>
      </c>
      <c r="F10" s="39">
        <v>8422501</v>
      </c>
      <c r="G10" s="39">
        <v>8553152</v>
      </c>
      <c r="H10" s="39">
        <v>8705407</v>
      </c>
      <c r="I10" s="39">
        <v>8917270</v>
      </c>
      <c r="J10" s="39">
        <v>9118037</v>
      </c>
      <c r="K10" s="39">
        <v>9309449</v>
      </c>
      <c r="L10" s="39">
        <v>9449566</v>
      </c>
      <c r="M10" s="39">
        <v>9574586</v>
      </c>
      <c r="N10" s="39">
        <v>9658913</v>
      </c>
      <c r="O10" s="39">
        <v>9751810</v>
      </c>
      <c r="P10" s="39">
        <v>9846717</v>
      </c>
      <c r="Q10" s="39">
        <v>9937295</v>
      </c>
      <c r="R10" s="39">
        <v>10037218</v>
      </c>
      <c r="S10" s="39">
        <v>10161802</v>
      </c>
      <c r="T10" s="39">
        <v>10275758</v>
      </c>
      <c r="U10" s="39">
        <v>10391358</v>
      </c>
      <c r="V10" s="39">
        <v>10501384</v>
      </c>
      <c r="W10" s="39">
        <v>10450215</v>
      </c>
      <c r="X10" s="39">
        <v>10565503</v>
      </c>
      <c r="Y10" s="39">
        <v>10705768</v>
      </c>
      <c r="Z10" s="39">
        <v>10871849</v>
      </c>
      <c r="AA10" s="39">
        <v>11052061</v>
      </c>
      <c r="AB10" s="39">
        <v>11197968</v>
      </c>
      <c r="AC10" s="40">
        <f t="shared" si="0"/>
        <v>0.38561034961580692</v>
      </c>
      <c r="AD10" s="41">
        <f t="shared" si="1"/>
        <v>1.3131094593911152E-2</v>
      </c>
      <c r="AE10" s="41">
        <f t="shared" si="2"/>
        <v>1.1003331114304515E-2</v>
      </c>
      <c r="AF10" s="41">
        <f t="shared" si="3"/>
        <v>1.3917921048855142E-2</v>
      </c>
      <c r="AG10" s="41">
        <f t="shared" si="4"/>
        <v>1.5096035094772198E-2</v>
      </c>
      <c r="AH10" s="41">
        <f t="shared" si="5"/>
        <v>1.3201791050556091E-2</v>
      </c>
    </row>
    <row r="11" spans="1:34" ht="15" customHeight="1" x14ac:dyDescent="0.25">
      <c r="A11" s="37">
        <v>10</v>
      </c>
      <c r="B11" s="42" t="s">
        <v>489</v>
      </c>
      <c r="C11" s="43">
        <v>9952450</v>
      </c>
      <c r="D11" s="43">
        <v>9991120</v>
      </c>
      <c r="E11" s="43">
        <v>10015710</v>
      </c>
      <c r="F11" s="43">
        <v>10041152</v>
      </c>
      <c r="G11" s="43">
        <v>10055315</v>
      </c>
      <c r="H11" s="43">
        <v>10051137</v>
      </c>
      <c r="I11" s="43">
        <v>10036081</v>
      </c>
      <c r="J11" s="43">
        <v>10001284</v>
      </c>
      <c r="K11" s="43">
        <v>9946889</v>
      </c>
      <c r="L11" s="43">
        <v>9901591</v>
      </c>
      <c r="M11" s="43">
        <v>9877597</v>
      </c>
      <c r="N11" s="43">
        <v>9883053</v>
      </c>
      <c r="O11" s="43">
        <v>9898289</v>
      </c>
      <c r="P11" s="43">
        <v>9914802</v>
      </c>
      <c r="Q11" s="43">
        <v>9932033</v>
      </c>
      <c r="R11" s="43">
        <v>9934483</v>
      </c>
      <c r="S11" s="43">
        <v>9954117</v>
      </c>
      <c r="T11" s="43">
        <v>9976752</v>
      </c>
      <c r="U11" s="43">
        <v>9987286</v>
      </c>
      <c r="V11" s="43">
        <v>9984795</v>
      </c>
      <c r="W11" s="43">
        <v>10072294</v>
      </c>
      <c r="X11" s="43">
        <v>10042362</v>
      </c>
      <c r="Y11" s="43">
        <v>10043906</v>
      </c>
      <c r="Z11" s="43">
        <v>10062124</v>
      </c>
      <c r="AA11" s="43">
        <v>10099962</v>
      </c>
      <c r="AB11" s="43">
        <v>10127884</v>
      </c>
      <c r="AC11" s="40">
        <f t="shared" si="0"/>
        <v>1.7627217418826519E-2</v>
      </c>
      <c r="AD11" s="41">
        <f t="shared" si="1"/>
        <v>6.9919071688540058E-4</v>
      </c>
      <c r="AE11" s="41">
        <f t="shared" si="2"/>
        <v>1.9299174519613604E-3</v>
      </c>
      <c r="AF11" s="41">
        <f t="shared" si="3"/>
        <v>1.1013912444466367E-3</v>
      </c>
      <c r="AG11" s="41">
        <f t="shared" si="4"/>
        <v>2.7792982778962472E-3</v>
      </c>
      <c r="AH11" s="41">
        <f t="shared" si="5"/>
        <v>2.764564856778669E-3</v>
      </c>
    </row>
    <row r="12" spans="1:34" ht="15" customHeight="1" x14ac:dyDescent="0.25">
      <c r="A12" s="37">
        <v>11</v>
      </c>
      <c r="B12" s="38" t="s">
        <v>490</v>
      </c>
      <c r="C12" s="39">
        <v>8430621</v>
      </c>
      <c r="D12" s="39">
        <v>8492671</v>
      </c>
      <c r="E12" s="39">
        <v>8552643</v>
      </c>
      <c r="F12" s="39">
        <v>8601402</v>
      </c>
      <c r="G12" s="39">
        <v>8634561</v>
      </c>
      <c r="H12" s="39">
        <v>8651974</v>
      </c>
      <c r="I12" s="39">
        <v>8661679</v>
      </c>
      <c r="J12" s="39">
        <v>8677885</v>
      </c>
      <c r="K12" s="39">
        <v>8711090</v>
      </c>
      <c r="L12" s="39">
        <v>8755602</v>
      </c>
      <c r="M12" s="39">
        <v>8799451</v>
      </c>
      <c r="N12" s="39">
        <v>8828552</v>
      </c>
      <c r="O12" s="39">
        <v>8845671</v>
      </c>
      <c r="P12" s="39">
        <v>8857821</v>
      </c>
      <c r="Q12" s="39">
        <v>8867277</v>
      </c>
      <c r="R12" s="39">
        <v>8870312</v>
      </c>
      <c r="S12" s="39">
        <v>8873584</v>
      </c>
      <c r="T12" s="39">
        <v>8888147</v>
      </c>
      <c r="U12" s="39">
        <v>8891730</v>
      </c>
      <c r="V12" s="39">
        <v>8891258</v>
      </c>
      <c r="W12" s="39">
        <v>9270476</v>
      </c>
      <c r="X12" s="39">
        <v>9266509</v>
      </c>
      <c r="Y12" s="39">
        <v>9298402</v>
      </c>
      <c r="Z12" s="39">
        <v>9395315</v>
      </c>
      <c r="AA12" s="39">
        <v>9506354</v>
      </c>
      <c r="AB12" s="39">
        <v>9548215</v>
      </c>
      <c r="AC12" s="40">
        <f t="shared" si="0"/>
        <v>0.13256366286659074</v>
      </c>
      <c r="AD12" s="41">
        <f t="shared" si="1"/>
        <v>4.9917692232321897E-3</v>
      </c>
      <c r="AE12" s="41">
        <f t="shared" si="2"/>
        <v>7.391609630481355E-3</v>
      </c>
      <c r="AF12" s="41">
        <f t="shared" si="3"/>
        <v>5.9213622317637604E-3</v>
      </c>
      <c r="AG12" s="41">
        <f t="shared" si="4"/>
        <v>8.8763863978293944E-3</v>
      </c>
      <c r="AH12" s="41">
        <f t="shared" si="5"/>
        <v>4.4034758225919212E-3</v>
      </c>
    </row>
    <row r="13" spans="1:34" ht="15" customHeight="1" x14ac:dyDescent="0.25">
      <c r="A13" s="37">
        <v>12</v>
      </c>
      <c r="B13" s="42" t="s">
        <v>491</v>
      </c>
      <c r="C13" s="43">
        <v>7105817</v>
      </c>
      <c r="D13" s="43">
        <v>7198362</v>
      </c>
      <c r="E13" s="43">
        <v>7286873</v>
      </c>
      <c r="F13" s="43">
        <v>7366977</v>
      </c>
      <c r="G13" s="43">
        <v>7475575</v>
      </c>
      <c r="H13" s="43">
        <v>7577105</v>
      </c>
      <c r="I13" s="43">
        <v>7673725</v>
      </c>
      <c r="J13" s="43">
        <v>7751000</v>
      </c>
      <c r="K13" s="43">
        <v>7833496</v>
      </c>
      <c r="L13" s="43">
        <v>7925937</v>
      </c>
      <c r="M13" s="43">
        <v>8024004</v>
      </c>
      <c r="N13" s="43">
        <v>8102437</v>
      </c>
      <c r="O13" s="43">
        <v>8187456</v>
      </c>
      <c r="P13" s="43">
        <v>8255861</v>
      </c>
      <c r="Q13" s="43">
        <v>8315430</v>
      </c>
      <c r="R13" s="43">
        <v>8367303</v>
      </c>
      <c r="S13" s="43">
        <v>8417651</v>
      </c>
      <c r="T13" s="43">
        <v>8471011</v>
      </c>
      <c r="U13" s="43">
        <v>8510920</v>
      </c>
      <c r="V13" s="43">
        <v>8556642</v>
      </c>
      <c r="W13" s="43">
        <v>8637303</v>
      </c>
      <c r="X13" s="43">
        <v>8660007</v>
      </c>
      <c r="Y13" s="43">
        <v>8681038</v>
      </c>
      <c r="Z13" s="43">
        <v>8732034</v>
      </c>
      <c r="AA13" s="43">
        <v>8819642</v>
      </c>
      <c r="AB13" s="43">
        <v>8880107</v>
      </c>
      <c r="AC13" s="40">
        <f t="shared" si="0"/>
        <v>0.24969542559286287</v>
      </c>
      <c r="AD13" s="41">
        <f t="shared" si="1"/>
        <v>8.9558603559811711E-3</v>
      </c>
      <c r="AE13" s="41">
        <f t="shared" si="2"/>
        <v>5.9659252798176521E-3</v>
      </c>
      <c r="AF13" s="41">
        <f t="shared" si="3"/>
        <v>5.56004502815588E-3</v>
      </c>
      <c r="AG13" s="41">
        <f t="shared" si="4"/>
        <v>7.5861298823163281E-3</v>
      </c>
      <c r="AH13" s="41">
        <f t="shared" si="5"/>
        <v>6.8557204476100047E-3</v>
      </c>
    </row>
    <row r="14" spans="1:34" ht="15" customHeight="1" x14ac:dyDescent="0.25">
      <c r="A14" s="37">
        <v>13</v>
      </c>
      <c r="B14" s="38" t="s">
        <v>492</v>
      </c>
      <c r="C14" s="39">
        <v>5910512</v>
      </c>
      <c r="D14" s="39">
        <v>5985722</v>
      </c>
      <c r="E14" s="39">
        <v>6052349</v>
      </c>
      <c r="F14" s="39">
        <v>6104115</v>
      </c>
      <c r="G14" s="39">
        <v>6178645</v>
      </c>
      <c r="H14" s="39">
        <v>6257305</v>
      </c>
      <c r="I14" s="39">
        <v>6370753</v>
      </c>
      <c r="J14" s="39">
        <v>6461587</v>
      </c>
      <c r="K14" s="39">
        <v>6562231</v>
      </c>
      <c r="L14" s="39">
        <v>6667426</v>
      </c>
      <c r="M14" s="39">
        <v>6743009</v>
      </c>
      <c r="N14" s="39">
        <v>6827479</v>
      </c>
      <c r="O14" s="39">
        <v>6898599</v>
      </c>
      <c r="P14" s="39">
        <v>6966252</v>
      </c>
      <c r="Q14" s="39">
        <v>7057531</v>
      </c>
      <c r="R14" s="39">
        <v>7167287</v>
      </c>
      <c r="S14" s="39">
        <v>7299961</v>
      </c>
      <c r="T14" s="39">
        <v>7427951</v>
      </c>
      <c r="U14" s="39">
        <v>7526793</v>
      </c>
      <c r="V14" s="39">
        <v>7614024</v>
      </c>
      <c r="W14" s="39">
        <v>7726812</v>
      </c>
      <c r="X14" s="39">
        <v>7744316</v>
      </c>
      <c r="Y14" s="39">
        <v>7786828</v>
      </c>
      <c r="Z14" s="39">
        <v>7838655</v>
      </c>
      <c r="AA14" s="39">
        <v>7927958</v>
      </c>
      <c r="AB14" s="39">
        <v>8001020</v>
      </c>
      <c r="AC14" s="40">
        <f t="shared" si="0"/>
        <v>0.35369321642524371</v>
      </c>
      <c r="AD14" s="41">
        <f t="shared" si="1"/>
        <v>1.2187128060568542E-2</v>
      </c>
      <c r="AE14" s="41">
        <f t="shared" si="2"/>
        <v>1.1064951992877159E-2</v>
      </c>
      <c r="AF14" s="41">
        <f t="shared" si="3"/>
        <v>6.9989137467241225E-3</v>
      </c>
      <c r="AG14" s="41">
        <f t="shared" si="4"/>
        <v>9.0861794045358213E-3</v>
      </c>
      <c r="AH14" s="41">
        <f t="shared" si="5"/>
        <v>9.2157400430224277E-3</v>
      </c>
    </row>
    <row r="15" spans="1:34" ht="15" customHeight="1" x14ac:dyDescent="0.25">
      <c r="A15" s="37">
        <v>14</v>
      </c>
      <c r="B15" s="42" t="s">
        <v>493</v>
      </c>
      <c r="C15" s="43">
        <v>5160586</v>
      </c>
      <c r="D15" s="43">
        <v>5273477</v>
      </c>
      <c r="E15" s="43">
        <v>5396255</v>
      </c>
      <c r="F15" s="43">
        <v>5510364</v>
      </c>
      <c r="G15" s="43">
        <v>5652404</v>
      </c>
      <c r="H15" s="43">
        <v>5839077</v>
      </c>
      <c r="I15" s="43">
        <v>6029141</v>
      </c>
      <c r="J15" s="43">
        <v>6167681</v>
      </c>
      <c r="K15" s="43">
        <v>6280362</v>
      </c>
      <c r="L15" s="43">
        <v>6343154</v>
      </c>
      <c r="M15" s="43">
        <v>6407342</v>
      </c>
      <c r="N15" s="43">
        <v>6473416</v>
      </c>
      <c r="O15" s="43">
        <v>6556344</v>
      </c>
      <c r="P15" s="43">
        <v>6634690</v>
      </c>
      <c r="Q15" s="43">
        <v>6732873</v>
      </c>
      <c r="R15" s="43">
        <v>6832810</v>
      </c>
      <c r="S15" s="43">
        <v>6944767</v>
      </c>
      <c r="T15" s="43">
        <v>7048088</v>
      </c>
      <c r="U15" s="43">
        <v>7164228</v>
      </c>
      <c r="V15" s="43">
        <v>7291843</v>
      </c>
      <c r="W15" s="43">
        <v>7186647</v>
      </c>
      <c r="X15" s="43">
        <v>7274022</v>
      </c>
      <c r="Y15" s="43">
        <v>7370065</v>
      </c>
      <c r="Z15" s="43">
        <v>7452073</v>
      </c>
      <c r="AA15" s="43">
        <v>7556424</v>
      </c>
      <c r="AB15" s="43">
        <v>7623818</v>
      </c>
      <c r="AC15" s="40">
        <f t="shared" si="0"/>
        <v>0.47731633578047145</v>
      </c>
      <c r="AD15" s="41">
        <f t="shared" si="1"/>
        <v>1.5731544315388035E-2</v>
      </c>
      <c r="AE15" s="41">
        <f t="shared" si="2"/>
        <v>1.1014344627020556E-2</v>
      </c>
      <c r="AF15" s="41">
        <f t="shared" si="3"/>
        <v>1.1880534164951717E-2</v>
      </c>
      <c r="AG15" s="41">
        <f t="shared" si="4"/>
        <v>1.1347489270046474E-2</v>
      </c>
      <c r="AH15" s="41">
        <f t="shared" si="5"/>
        <v>8.918768983847386E-3</v>
      </c>
    </row>
    <row r="16" spans="1:34" ht="15" customHeight="1" x14ac:dyDescent="0.25">
      <c r="A16" s="37">
        <v>15</v>
      </c>
      <c r="B16" s="38" t="s">
        <v>494</v>
      </c>
      <c r="C16" s="39">
        <v>5703719</v>
      </c>
      <c r="D16" s="39">
        <v>5750789</v>
      </c>
      <c r="E16" s="39">
        <v>5795918</v>
      </c>
      <c r="F16" s="39">
        <v>5847812</v>
      </c>
      <c r="G16" s="39">
        <v>5910809</v>
      </c>
      <c r="H16" s="39">
        <v>5991057</v>
      </c>
      <c r="I16" s="39">
        <v>6088766</v>
      </c>
      <c r="J16" s="39">
        <v>6175727</v>
      </c>
      <c r="K16" s="39">
        <v>6247411</v>
      </c>
      <c r="L16" s="39">
        <v>6306019</v>
      </c>
      <c r="M16" s="39">
        <v>6355518</v>
      </c>
      <c r="N16" s="39">
        <v>6400298</v>
      </c>
      <c r="O16" s="39">
        <v>6455752</v>
      </c>
      <c r="P16" s="39">
        <v>6496943</v>
      </c>
      <c r="Q16" s="39">
        <v>6544617</v>
      </c>
      <c r="R16" s="39">
        <v>6595354</v>
      </c>
      <c r="S16" s="39">
        <v>6651277</v>
      </c>
      <c r="T16" s="39">
        <v>6714748</v>
      </c>
      <c r="U16" s="39">
        <v>6778180</v>
      </c>
      <c r="V16" s="39">
        <v>6830325</v>
      </c>
      <c r="W16" s="39">
        <v>6927736</v>
      </c>
      <c r="X16" s="39">
        <v>6966687</v>
      </c>
      <c r="Y16" s="39">
        <v>7063325</v>
      </c>
      <c r="Z16" s="39">
        <v>7153029</v>
      </c>
      <c r="AA16" s="39">
        <v>7251291</v>
      </c>
      <c r="AB16" s="39">
        <v>7315076</v>
      </c>
      <c r="AC16" s="40">
        <f t="shared" si="0"/>
        <v>0.28250988521699616</v>
      </c>
      <c r="AD16" s="41">
        <f t="shared" si="1"/>
        <v>1.0002453675787226E-2</v>
      </c>
      <c r="AE16" s="41">
        <f t="shared" si="2"/>
        <v>1.0411017636497766E-2</v>
      </c>
      <c r="AF16" s="41">
        <f t="shared" si="3"/>
        <v>1.094028392232449E-2</v>
      </c>
      <c r="AG16" s="41">
        <f t="shared" si="4"/>
        <v>1.174224526861134E-2</v>
      </c>
      <c r="AH16" s="41">
        <f t="shared" si="5"/>
        <v>8.796364674924782E-3</v>
      </c>
    </row>
    <row r="17" spans="1:34" ht="15" customHeight="1" x14ac:dyDescent="0.25">
      <c r="A17" s="37">
        <v>16</v>
      </c>
      <c r="B17" s="42" t="s">
        <v>495</v>
      </c>
      <c r="C17" s="43">
        <v>6361104</v>
      </c>
      <c r="D17" s="43">
        <v>6397634</v>
      </c>
      <c r="E17" s="43">
        <v>6417206</v>
      </c>
      <c r="F17" s="43">
        <v>6422565</v>
      </c>
      <c r="G17" s="43">
        <v>6412281</v>
      </c>
      <c r="H17" s="43">
        <v>6403290</v>
      </c>
      <c r="I17" s="43">
        <v>6410084</v>
      </c>
      <c r="J17" s="43">
        <v>6431559</v>
      </c>
      <c r="K17" s="43">
        <v>6468967</v>
      </c>
      <c r="L17" s="43">
        <v>6517613</v>
      </c>
      <c r="M17" s="43">
        <v>6566440</v>
      </c>
      <c r="N17" s="43">
        <v>6614218</v>
      </c>
      <c r="O17" s="43">
        <v>6664269</v>
      </c>
      <c r="P17" s="43">
        <v>6715158</v>
      </c>
      <c r="Q17" s="43">
        <v>6764864</v>
      </c>
      <c r="R17" s="43">
        <v>6797484</v>
      </c>
      <c r="S17" s="43">
        <v>6827280</v>
      </c>
      <c r="T17" s="43">
        <v>6863560</v>
      </c>
      <c r="U17" s="43">
        <v>6885720</v>
      </c>
      <c r="V17" s="43">
        <v>6894883</v>
      </c>
      <c r="W17" s="43">
        <v>6985320</v>
      </c>
      <c r="X17" s="43">
        <v>6996721</v>
      </c>
      <c r="Y17" s="43">
        <v>7025465</v>
      </c>
      <c r="Z17" s="43">
        <v>7073479</v>
      </c>
      <c r="AA17" s="43">
        <v>7138560</v>
      </c>
      <c r="AB17" s="43">
        <v>7154084</v>
      </c>
      <c r="AC17" s="40">
        <f t="shared" si="0"/>
        <v>0.12466075071245494</v>
      </c>
      <c r="AD17" s="41">
        <f t="shared" si="1"/>
        <v>4.7103162363668627E-3</v>
      </c>
      <c r="AE17" s="41">
        <f t="shared" si="2"/>
        <v>5.1261779945190877E-3</v>
      </c>
      <c r="AF17" s="41">
        <f t="shared" si="3"/>
        <v>4.7859318287857278E-3</v>
      </c>
      <c r="AG17" s="41">
        <f t="shared" si="4"/>
        <v>6.0656477390383934E-3</v>
      </c>
      <c r="AH17" s="41">
        <f t="shared" si="5"/>
        <v>2.1746682804375111E-3</v>
      </c>
    </row>
    <row r="18" spans="1:34" ht="15" customHeight="1" x14ac:dyDescent="0.25">
      <c r="A18" s="37">
        <v>17</v>
      </c>
      <c r="B18" s="38" t="s">
        <v>496</v>
      </c>
      <c r="C18" s="39">
        <v>6091866</v>
      </c>
      <c r="D18" s="39">
        <v>6127760</v>
      </c>
      <c r="E18" s="39">
        <v>6155967</v>
      </c>
      <c r="F18" s="39">
        <v>6196638</v>
      </c>
      <c r="G18" s="39">
        <v>6233007</v>
      </c>
      <c r="H18" s="39">
        <v>6278616</v>
      </c>
      <c r="I18" s="39">
        <v>6332669</v>
      </c>
      <c r="J18" s="39">
        <v>6379599</v>
      </c>
      <c r="K18" s="39">
        <v>6424806</v>
      </c>
      <c r="L18" s="39">
        <v>6459325</v>
      </c>
      <c r="M18" s="39">
        <v>6490555</v>
      </c>
      <c r="N18" s="39">
        <v>6517250</v>
      </c>
      <c r="O18" s="39">
        <v>6538989</v>
      </c>
      <c r="P18" s="39">
        <v>6570575</v>
      </c>
      <c r="Q18" s="39">
        <v>6596019</v>
      </c>
      <c r="R18" s="39">
        <v>6611442</v>
      </c>
      <c r="S18" s="39">
        <v>6637898</v>
      </c>
      <c r="T18" s="39">
        <v>6662068</v>
      </c>
      <c r="U18" s="39">
        <v>6698481</v>
      </c>
      <c r="V18" s="39">
        <v>6731010</v>
      </c>
      <c r="W18" s="39">
        <v>6790290</v>
      </c>
      <c r="X18" s="39">
        <v>6814223</v>
      </c>
      <c r="Y18" s="39">
        <v>6841491</v>
      </c>
      <c r="Z18" s="39">
        <v>6881373</v>
      </c>
      <c r="AA18" s="39">
        <v>6934754</v>
      </c>
      <c r="AB18" s="39">
        <v>6973333</v>
      </c>
      <c r="AC18" s="40">
        <f t="shared" si="0"/>
        <v>0.1446957303394395</v>
      </c>
      <c r="AD18" s="41">
        <f t="shared" si="1"/>
        <v>5.4201909306075269E-3</v>
      </c>
      <c r="AE18" s="41">
        <f t="shared" si="2"/>
        <v>5.3433770222477417E-3</v>
      </c>
      <c r="AF18" s="41">
        <f t="shared" si="3"/>
        <v>5.3341063974545744E-3</v>
      </c>
      <c r="AG18" s="41">
        <f t="shared" si="4"/>
        <v>6.3828214016379281E-3</v>
      </c>
      <c r="AH18" s="41">
        <f t="shared" si="5"/>
        <v>5.5631389375888456E-3</v>
      </c>
    </row>
    <row r="19" spans="1:34" ht="15" customHeight="1" x14ac:dyDescent="0.25">
      <c r="A19" s="37">
        <v>18</v>
      </c>
      <c r="B19" s="42" t="s">
        <v>497</v>
      </c>
      <c r="C19" s="43">
        <v>5607285</v>
      </c>
      <c r="D19" s="43">
        <v>5641142</v>
      </c>
      <c r="E19" s="43">
        <v>5674825</v>
      </c>
      <c r="F19" s="43">
        <v>5709403</v>
      </c>
      <c r="G19" s="43">
        <v>5747741</v>
      </c>
      <c r="H19" s="43">
        <v>5790300</v>
      </c>
      <c r="I19" s="43">
        <v>5842704</v>
      </c>
      <c r="J19" s="43">
        <v>5887612</v>
      </c>
      <c r="K19" s="43">
        <v>5923916</v>
      </c>
      <c r="L19" s="43">
        <v>5961088</v>
      </c>
      <c r="M19" s="43">
        <v>5996089</v>
      </c>
      <c r="N19" s="43">
        <v>6011182</v>
      </c>
      <c r="O19" s="43">
        <v>6026027</v>
      </c>
      <c r="P19" s="43">
        <v>6042989</v>
      </c>
      <c r="Q19" s="43">
        <v>6059130</v>
      </c>
      <c r="R19" s="43">
        <v>6075411</v>
      </c>
      <c r="S19" s="43">
        <v>6091384</v>
      </c>
      <c r="T19" s="43">
        <v>6111382</v>
      </c>
      <c r="U19" s="43">
        <v>6125986</v>
      </c>
      <c r="V19" s="43">
        <v>6140475</v>
      </c>
      <c r="W19" s="43">
        <v>6155074</v>
      </c>
      <c r="X19" s="43">
        <v>6172551</v>
      </c>
      <c r="Y19" s="43">
        <v>6179285</v>
      </c>
      <c r="Z19" s="43">
        <v>6205956</v>
      </c>
      <c r="AA19" s="43">
        <v>6243544</v>
      </c>
      <c r="AB19" s="43">
        <v>6270541</v>
      </c>
      <c r="AC19" s="40">
        <f t="shared" si="0"/>
        <v>0.11828469571280932</v>
      </c>
      <c r="AD19" s="41">
        <f t="shared" si="1"/>
        <v>4.4818531812287343E-3</v>
      </c>
      <c r="AE19" s="41">
        <f t="shared" si="2"/>
        <v>3.1663015320431143E-3</v>
      </c>
      <c r="AF19" s="41">
        <f t="shared" si="3"/>
        <v>3.7240877473232459E-3</v>
      </c>
      <c r="AG19" s="41">
        <f t="shared" si="4"/>
        <v>4.8986479455974674E-3</v>
      </c>
      <c r="AH19" s="41">
        <f t="shared" si="5"/>
        <v>4.3239865051003081E-3</v>
      </c>
    </row>
    <row r="20" spans="1:34" ht="15" customHeight="1" x14ac:dyDescent="0.25">
      <c r="A20" s="37">
        <v>19</v>
      </c>
      <c r="B20" s="38" t="s">
        <v>498</v>
      </c>
      <c r="C20" s="39">
        <v>5311034</v>
      </c>
      <c r="D20" s="39">
        <v>5374691</v>
      </c>
      <c r="E20" s="39">
        <v>5440389</v>
      </c>
      <c r="F20" s="39">
        <v>5496269</v>
      </c>
      <c r="G20" s="39">
        <v>5546935</v>
      </c>
      <c r="H20" s="39">
        <v>5592379</v>
      </c>
      <c r="I20" s="39">
        <v>5627367</v>
      </c>
      <c r="J20" s="39">
        <v>5653408</v>
      </c>
      <c r="K20" s="39">
        <v>5684965</v>
      </c>
      <c r="L20" s="39">
        <v>5730388</v>
      </c>
      <c r="M20" s="39">
        <v>5788784</v>
      </c>
      <c r="N20" s="39">
        <v>5840241</v>
      </c>
      <c r="O20" s="39">
        <v>5888375</v>
      </c>
      <c r="P20" s="39">
        <v>5925197</v>
      </c>
      <c r="Q20" s="39">
        <v>5960064</v>
      </c>
      <c r="R20" s="39">
        <v>5988528</v>
      </c>
      <c r="S20" s="39">
        <v>6007014</v>
      </c>
      <c r="T20" s="39">
        <v>6028186</v>
      </c>
      <c r="U20" s="39">
        <v>6042153</v>
      </c>
      <c r="V20" s="39">
        <v>6054954</v>
      </c>
      <c r="W20" s="39">
        <v>6178387</v>
      </c>
      <c r="X20" s="39">
        <v>6176035</v>
      </c>
      <c r="Y20" s="39">
        <v>6183257</v>
      </c>
      <c r="Z20" s="39">
        <v>6204927</v>
      </c>
      <c r="AA20" s="39">
        <v>6245314</v>
      </c>
      <c r="AB20" s="39">
        <v>6265347</v>
      </c>
      <c r="AC20" s="40">
        <f t="shared" si="0"/>
        <v>0.17968497283203233</v>
      </c>
      <c r="AD20" s="41">
        <f t="shared" si="1"/>
        <v>6.6317908085147259E-3</v>
      </c>
      <c r="AE20" s="41">
        <f t="shared" si="2"/>
        <v>4.5290588106632335E-3</v>
      </c>
      <c r="AF20" s="41">
        <f t="shared" si="3"/>
        <v>2.7992585719045504E-3</v>
      </c>
      <c r="AG20" s="41">
        <f t="shared" si="4"/>
        <v>4.4059506476059607E-3</v>
      </c>
      <c r="AH20" s="41">
        <f t="shared" si="5"/>
        <v>3.2076849939010272E-3</v>
      </c>
    </row>
    <row r="21" spans="1:34" ht="15" customHeight="1" x14ac:dyDescent="0.25">
      <c r="A21" s="37">
        <v>20</v>
      </c>
      <c r="B21" s="42" t="s">
        <v>499</v>
      </c>
      <c r="C21" s="43">
        <v>4326921</v>
      </c>
      <c r="D21" s="43">
        <v>4425687</v>
      </c>
      <c r="E21" s="43">
        <v>4490406</v>
      </c>
      <c r="F21" s="43">
        <v>4528732</v>
      </c>
      <c r="G21" s="43">
        <v>4575013</v>
      </c>
      <c r="H21" s="43">
        <v>4631888</v>
      </c>
      <c r="I21" s="43">
        <v>4720423</v>
      </c>
      <c r="J21" s="43">
        <v>4803868</v>
      </c>
      <c r="K21" s="43">
        <v>4889730</v>
      </c>
      <c r="L21" s="43">
        <v>4972195</v>
      </c>
      <c r="M21" s="43">
        <v>5047539</v>
      </c>
      <c r="N21" s="43">
        <v>5121900</v>
      </c>
      <c r="O21" s="43">
        <v>5193660</v>
      </c>
      <c r="P21" s="43">
        <v>5270774</v>
      </c>
      <c r="Q21" s="43">
        <v>5352637</v>
      </c>
      <c r="R21" s="43">
        <v>5454328</v>
      </c>
      <c r="S21" s="43">
        <v>5543844</v>
      </c>
      <c r="T21" s="43">
        <v>5617421</v>
      </c>
      <c r="U21" s="43">
        <v>5697155</v>
      </c>
      <c r="V21" s="43">
        <v>5758486</v>
      </c>
      <c r="W21" s="43">
        <v>5786873</v>
      </c>
      <c r="X21" s="43">
        <v>5814368</v>
      </c>
      <c r="Y21" s="43">
        <v>5853355</v>
      </c>
      <c r="Z21" s="43">
        <v>5912240</v>
      </c>
      <c r="AA21" s="43">
        <v>5988502</v>
      </c>
      <c r="AB21" s="43">
        <v>6012561</v>
      </c>
      <c r="AC21" s="40">
        <f t="shared" si="0"/>
        <v>0.38957032032708711</v>
      </c>
      <c r="AD21" s="41">
        <f t="shared" si="1"/>
        <v>1.3246754124914606E-2</v>
      </c>
      <c r="AE21" s="41">
        <f t="shared" si="2"/>
        <v>9.7917645613543325E-3</v>
      </c>
      <c r="AF21" s="41">
        <f t="shared" si="3"/>
        <v>7.6810902393098512E-3</v>
      </c>
      <c r="AG21" s="41">
        <f t="shared" si="4"/>
        <v>8.9853883293415926E-3</v>
      </c>
      <c r="AH21" s="41">
        <f t="shared" si="5"/>
        <v>4.0175322643292094E-3</v>
      </c>
    </row>
    <row r="22" spans="1:34" ht="15" customHeight="1" x14ac:dyDescent="0.25">
      <c r="A22" s="37">
        <v>21</v>
      </c>
      <c r="B22" s="38" t="s">
        <v>500</v>
      </c>
      <c r="C22" s="39">
        <v>5373999</v>
      </c>
      <c r="D22" s="39">
        <v>5406835</v>
      </c>
      <c r="E22" s="39">
        <v>5445162</v>
      </c>
      <c r="F22" s="39">
        <v>5479203</v>
      </c>
      <c r="G22" s="39">
        <v>5514026</v>
      </c>
      <c r="H22" s="39">
        <v>5546166</v>
      </c>
      <c r="I22" s="39">
        <v>5577655</v>
      </c>
      <c r="J22" s="39">
        <v>5610775</v>
      </c>
      <c r="K22" s="39">
        <v>5640996</v>
      </c>
      <c r="L22" s="39">
        <v>5669264</v>
      </c>
      <c r="M22" s="39">
        <v>5690538</v>
      </c>
      <c r="N22" s="39">
        <v>5705840</v>
      </c>
      <c r="O22" s="39">
        <v>5720825</v>
      </c>
      <c r="P22" s="39">
        <v>5738012</v>
      </c>
      <c r="Q22" s="39">
        <v>5753199</v>
      </c>
      <c r="R22" s="39">
        <v>5762927</v>
      </c>
      <c r="S22" s="39">
        <v>5775170</v>
      </c>
      <c r="T22" s="39">
        <v>5793147</v>
      </c>
      <c r="U22" s="39">
        <v>5809319</v>
      </c>
      <c r="V22" s="39">
        <v>5824581</v>
      </c>
      <c r="W22" s="39">
        <v>5897371</v>
      </c>
      <c r="X22" s="39">
        <v>5882128</v>
      </c>
      <c r="Y22" s="39">
        <v>5903472</v>
      </c>
      <c r="Z22" s="39">
        <v>5930350</v>
      </c>
      <c r="AA22" s="39">
        <v>5957168</v>
      </c>
      <c r="AB22" s="39">
        <v>5972787</v>
      </c>
      <c r="AC22" s="40">
        <f t="shared" si="0"/>
        <v>0.11142316922649223</v>
      </c>
      <c r="AD22" s="41">
        <f t="shared" si="1"/>
        <v>4.2345938023784502E-3</v>
      </c>
      <c r="AE22" s="41">
        <f t="shared" si="2"/>
        <v>3.5832191635094546E-3</v>
      </c>
      <c r="AF22" s="41">
        <f t="shared" si="3"/>
        <v>2.5446309428962532E-3</v>
      </c>
      <c r="AG22" s="41">
        <f t="shared" si="4"/>
        <v>3.8985798477506606E-3</v>
      </c>
      <c r="AH22" s="41">
        <f t="shared" si="5"/>
        <v>2.6218834184296969E-3</v>
      </c>
    </row>
    <row r="23" spans="1:34" ht="15" customHeight="1" x14ac:dyDescent="0.25">
      <c r="A23" s="37">
        <v>22</v>
      </c>
      <c r="B23" s="42" t="s">
        <v>501</v>
      </c>
      <c r="C23" s="43">
        <v>4933692</v>
      </c>
      <c r="D23" s="43">
        <v>4982796</v>
      </c>
      <c r="E23" s="43">
        <v>5018935</v>
      </c>
      <c r="F23" s="43">
        <v>5053572</v>
      </c>
      <c r="G23" s="43">
        <v>5087713</v>
      </c>
      <c r="H23" s="43">
        <v>5119598</v>
      </c>
      <c r="I23" s="43">
        <v>5163555</v>
      </c>
      <c r="J23" s="43">
        <v>5207203</v>
      </c>
      <c r="K23" s="43">
        <v>5247018</v>
      </c>
      <c r="L23" s="43">
        <v>5281203</v>
      </c>
      <c r="M23" s="43">
        <v>5310934</v>
      </c>
      <c r="N23" s="43">
        <v>5346620</v>
      </c>
      <c r="O23" s="43">
        <v>5377500</v>
      </c>
      <c r="P23" s="43">
        <v>5414722</v>
      </c>
      <c r="Q23" s="43">
        <v>5452665</v>
      </c>
      <c r="R23" s="43">
        <v>5484002</v>
      </c>
      <c r="S23" s="43">
        <v>5525360</v>
      </c>
      <c r="T23" s="43">
        <v>5569283</v>
      </c>
      <c r="U23" s="43">
        <v>5608762</v>
      </c>
      <c r="V23" s="43">
        <v>5640053</v>
      </c>
      <c r="W23" s="43">
        <v>5710562</v>
      </c>
      <c r="X23" s="43">
        <v>5714055</v>
      </c>
      <c r="Y23" s="43">
        <v>5727565</v>
      </c>
      <c r="Z23" s="43">
        <v>5752998</v>
      </c>
      <c r="AA23" s="43">
        <v>5797405</v>
      </c>
      <c r="AB23" s="43">
        <v>5830405</v>
      </c>
      <c r="AC23" s="40">
        <f t="shared" si="0"/>
        <v>0.18175293471907042</v>
      </c>
      <c r="AD23" s="41">
        <f t="shared" si="1"/>
        <v>6.702315623031696E-3</v>
      </c>
      <c r="AE23" s="41">
        <f t="shared" si="2"/>
        <v>6.1439309735691339E-3</v>
      </c>
      <c r="AF23" s="41">
        <f t="shared" si="3"/>
        <v>4.1624437191818409E-3</v>
      </c>
      <c r="AG23" s="41">
        <f t="shared" si="4"/>
        <v>5.9496231781519526E-3</v>
      </c>
      <c r="AH23" s="41">
        <f t="shared" si="5"/>
        <v>5.692201942075808E-3</v>
      </c>
    </row>
    <row r="24" spans="1:34" ht="15" customHeight="1" x14ac:dyDescent="0.25">
      <c r="A24" s="37">
        <v>23</v>
      </c>
      <c r="B24" s="38" t="s">
        <v>502</v>
      </c>
      <c r="C24" s="39">
        <v>4024223</v>
      </c>
      <c r="D24" s="39">
        <v>4064995</v>
      </c>
      <c r="E24" s="39">
        <v>4107795</v>
      </c>
      <c r="F24" s="39">
        <v>4150297</v>
      </c>
      <c r="G24" s="39">
        <v>4210921</v>
      </c>
      <c r="H24" s="39">
        <v>4270150</v>
      </c>
      <c r="I24" s="39">
        <v>4357847</v>
      </c>
      <c r="J24" s="39">
        <v>4444110</v>
      </c>
      <c r="K24" s="39">
        <v>4528996</v>
      </c>
      <c r="L24" s="39">
        <v>4589872</v>
      </c>
      <c r="M24" s="39">
        <v>4635846</v>
      </c>
      <c r="N24" s="39">
        <v>4672655</v>
      </c>
      <c r="O24" s="39">
        <v>4719027</v>
      </c>
      <c r="P24" s="39">
        <v>4766469</v>
      </c>
      <c r="Q24" s="39">
        <v>4826858</v>
      </c>
      <c r="R24" s="39">
        <v>4896006</v>
      </c>
      <c r="S24" s="39">
        <v>4963031</v>
      </c>
      <c r="T24" s="39">
        <v>5027102</v>
      </c>
      <c r="U24" s="39">
        <v>5091702</v>
      </c>
      <c r="V24" s="39">
        <v>5157702</v>
      </c>
      <c r="W24" s="39">
        <v>5131992</v>
      </c>
      <c r="X24" s="39">
        <v>5194346</v>
      </c>
      <c r="Y24" s="39">
        <v>5288957</v>
      </c>
      <c r="Z24" s="39">
        <v>5390798</v>
      </c>
      <c r="AA24" s="39">
        <v>5490316</v>
      </c>
      <c r="AB24" s="39">
        <v>5570274</v>
      </c>
      <c r="AC24" s="40">
        <f t="shared" si="0"/>
        <v>0.38418621433255562</v>
      </c>
      <c r="AD24" s="41">
        <f t="shared" si="1"/>
        <v>1.3089422040470478E-2</v>
      </c>
      <c r="AE24" s="41">
        <f t="shared" si="2"/>
        <v>1.2986043130543079E-2</v>
      </c>
      <c r="AF24" s="41">
        <f t="shared" si="3"/>
        <v>1.652512544450091E-2</v>
      </c>
      <c r="AG24" s="41">
        <f t="shared" si="4"/>
        <v>1.7424459485583688E-2</v>
      </c>
      <c r="AH24" s="41">
        <f t="shared" si="5"/>
        <v>1.4563460463842154E-2</v>
      </c>
    </row>
    <row r="25" spans="1:34" ht="15" customHeight="1" x14ac:dyDescent="0.25">
      <c r="A25" s="37">
        <v>24</v>
      </c>
      <c r="B25" s="42" t="s">
        <v>503</v>
      </c>
      <c r="C25" s="43">
        <v>4452173</v>
      </c>
      <c r="D25" s="43">
        <v>4467634</v>
      </c>
      <c r="E25" s="43">
        <v>4480089</v>
      </c>
      <c r="F25" s="43">
        <v>4503491</v>
      </c>
      <c r="G25" s="43">
        <v>4530729</v>
      </c>
      <c r="H25" s="43">
        <v>4569805</v>
      </c>
      <c r="I25" s="43">
        <v>4628981</v>
      </c>
      <c r="J25" s="43">
        <v>4672840</v>
      </c>
      <c r="K25" s="43">
        <v>4718206</v>
      </c>
      <c r="L25" s="43">
        <v>4757938</v>
      </c>
      <c r="M25" s="43">
        <v>4785514</v>
      </c>
      <c r="N25" s="43">
        <v>4799642</v>
      </c>
      <c r="O25" s="43">
        <v>4816632</v>
      </c>
      <c r="P25" s="43">
        <v>4831586</v>
      </c>
      <c r="Q25" s="43">
        <v>4843737</v>
      </c>
      <c r="R25" s="43">
        <v>4854803</v>
      </c>
      <c r="S25" s="43">
        <v>4866824</v>
      </c>
      <c r="T25" s="43">
        <v>4877989</v>
      </c>
      <c r="U25" s="43">
        <v>4891628</v>
      </c>
      <c r="V25" s="43">
        <v>4907965</v>
      </c>
      <c r="W25" s="43">
        <v>5032962</v>
      </c>
      <c r="X25" s="43">
        <v>5050058</v>
      </c>
      <c r="Y25" s="43">
        <v>5076868</v>
      </c>
      <c r="Z25" s="43">
        <v>5117850</v>
      </c>
      <c r="AA25" s="43">
        <v>5163055</v>
      </c>
      <c r="AB25" s="43">
        <v>5193088</v>
      </c>
      <c r="AC25" s="40">
        <f t="shared" si="0"/>
        <v>0.16641648920650656</v>
      </c>
      <c r="AD25" s="41">
        <f t="shared" si="1"/>
        <v>6.1764448170533726E-3</v>
      </c>
      <c r="AE25" s="41">
        <f t="shared" si="2"/>
        <v>6.7587365054797566E-3</v>
      </c>
      <c r="AF25" s="41">
        <f t="shared" si="3"/>
        <v>6.2836262686170041E-3</v>
      </c>
      <c r="AG25" s="41">
        <f t="shared" si="4"/>
        <v>7.5731908402236758E-3</v>
      </c>
      <c r="AH25" s="41">
        <f t="shared" si="5"/>
        <v>5.8169049138542973E-3</v>
      </c>
    </row>
    <row r="26" spans="1:34" ht="15" customHeight="1" x14ac:dyDescent="0.25">
      <c r="A26" s="37">
        <v>25</v>
      </c>
      <c r="B26" s="38" t="s">
        <v>504</v>
      </c>
      <c r="C26" s="39">
        <v>4471885</v>
      </c>
      <c r="D26" s="39">
        <v>4477875</v>
      </c>
      <c r="E26" s="39">
        <v>4497267</v>
      </c>
      <c r="F26" s="39">
        <v>4521042</v>
      </c>
      <c r="G26" s="39">
        <v>4552238</v>
      </c>
      <c r="H26" s="39">
        <v>4576628</v>
      </c>
      <c r="I26" s="39">
        <v>4302665</v>
      </c>
      <c r="J26" s="39">
        <v>4375581</v>
      </c>
      <c r="K26" s="39">
        <v>4435586</v>
      </c>
      <c r="L26" s="39">
        <v>4491648</v>
      </c>
      <c r="M26" s="39">
        <v>4544635</v>
      </c>
      <c r="N26" s="39">
        <v>4576244</v>
      </c>
      <c r="O26" s="39">
        <v>4602067</v>
      </c>
      <c r="P26" s="39">
        <v>4626040</v>
      </c>
      <c r="Q26" s="39">
        <v>4645938</v>
      </c>
      <c r="R26" s="39">
        <v>4666998</v>
      </c>
      <c r="S26" s="39">
        <v>4681346</v>
      </c>
      <c r="T26" s="39">
        <v>4673673</v>
      </c>
      <c r="U26" s="39">
        <v>4664450</v>
      </c>
      <c r="V26" s="39">
        <v>4658285</v>
      </c>
      <c r="W26" s="39">
        <v>4652145</v>
      </c>
      <c r="X26" s="39">
        <v>4628595</v>
      </c>
      <c r="Y26" s="39">
        <v>4600892</v>
      </c>
      <c r="Z26" s="39">
        <v>4598777</v>
      </c>
      <c r="AA26" s="39">
        <v>4614878</v>
      </c>
      <c r="AB26" s="39">
        <v>4618189</v>
      </c>
      <c r="AC26" s="40">
        <f t="shared" si="0"/>
        <v>3.2716404827047206E-2</v>
      </c>
      <c r="AD26" s="41">
        <f t="shared" si="1"/>
        <v>1.2885341254311733E-3</v>
      </c>
      <c r="AE26" s="41">
        <f t="shared" si="2"/>
        <v>-1.0507876879484179E-3</v>
      </c>
      <c r="AF26" s="41">
        <f t="shared" si="3"/>
        <v>-1.4640805183080419E-3</v>
      </c>
      <c r="AG26" s="41">
        <f t="shared" si="4"/>
        <v>1.2515956472880507E-3</v>
      </c>
      <c r="AH26" s="41">
        <f t="shared" si="5"/>
        <v>7.1746208675505614E-4</v>
      </c>
    </row>
    <row r="27" spans="1:34" ht="15" customHeight="1" x14ac:dyDescent="0.25">
      <c r="A27" s="37">
        <v>26</v>
      </c>
      <c r="B27" s="42" t="s">
        <v>505</v>
      </c>
      <c r="C27" s="43">
        <v>4049021</v>
      </c>
      <c r="D27" s="43">
        <v>4068132</v>
      </c>
      <c r="E27" s="43">
        <v>4089875</v>
      </c>
      <c r="F27" s="43">
        <v>4117170</v>
      </c>
      <c r="G27" s="43">
        <v>4146101</v>
      </c>
      <c r="H27" s="43">
        <v>4182742</v>
      </c>
      <c r="I27" s="43">
        <v>4219239</v>
      </c>
      <c r="J27" s="43">
        <v>4256672</v>
      </c>
      <c r="K27" s="43">
        <v>4289878</v>
      </c>
      <c r="L27" s="43">
        <v>4317074</v>
      </c>
      <c r="M27" s="43">
        <v>4348464</v>
      </c>
      <c r="N27" s="43">
        <v>4370817</v>
      </c>
      <c r="O27" s="43">
        <v>4387865</v>
      </c>
      <c r="P27" s="43">
        <v>4406906</v>
      </c>
      <c r="Q27" s="43">
        <v>4416992</v>
      </c>
      <c r="R27" s="43">
        <v>4429126</v>
      </c>
      <c r="S27" s="43">
        <v>4440306</v>
      </c>
      <c r="T27" s="43">
        <v>4455590</v>
      </c>
      <c r="U27" s="43">
        <v>4464273</v>
      </c>
      <c r="V27" s="43">
        <v>4472345</v>
      </c>
      <c r="W27" s="43">
        <v>4508271</v>
      </c>
      <c r="X27" s="43">
        <v>4508348</v>
      </c>
      <c r="Y27" s="43">
        <v>4521238</v>
      </c>
      <c r="Z27" s="43">
        <v>4549953</v>
      </c>
      <c r="AA27" s="43">
        <v>4584046</v>
      </c>
      <c r="AB27" s="43">
        <v>4606864</v>
      </c>
      <c r="AC27" s="40">
        <f t="shared" si="0"/>
        <v>0.13777231582646768</v>
      </c>
      <c r="AD27" s="41">
        <f t="shared" si="1"/>
        <v>5.1762403498276655E-3</v>
      </c>
      <c r="AE27" s="41">
        <f t="shared" si="2"/>
        <v>3.942259525184344E-3</v>
      </c>
      <c r="AF27" s="41">
        <f t="shared" si="3"/>
        <v>4.336104915793948E-3</v>
      </c>
      <c r="AG27" s="41">
        <f t="shared" si="4"/>
        <v>6.2734344345247717E-3</v>
      </c>
      <c r="AH27" s="41">
        <f t="shared" si="5"/>
        <v>4.9776987403704065E-3</v>
      </c>
    </row>
    <row r="28" spans="1:34" ht="15" customHeight="1" x14ac:dyDescent="0.25">
      <c r="A28" s="37">
        <v>27</v>
      </c>
      <c r="B28" s="38" t="s">
        <v>506</v>
      </c>
      <c r="C28" s="39">
        <v>3429708</v>
      </c>
      <c r="D28" s="39">
        <v>3467937</v>
      </c>
      <c r="E28" s="39">
        <v>3513424</v>
      </c>
      <c r="F28" s="39">
        <v>3547376</v>
      </c>
      <c r="G28" s="39">
        <v>3569463</v>
      </c>
      <c r="H28" s="39">
        <v>3613202</v>
      </c>
      <c r="I28" s="39">
        <v>3670883</v>
      </c>
      <c r="J28" s="39">
        <v>3722417</v>
      </c>
      <c r="K28" s="39">
        <v>3768748</v>
      </c>
      <c r="L28" s="39">
        <v>3808600</v>
      </c>
      <c r="M28" s="39">
        <v>3837614</v>
      </c>
      <c r="N28" s="39">
        <v>3872672</v>
      </c>
      <c r="O28" s="39">
        <v>3900102</v>
      </c>
      <c r="P28" s="39">
        <v>3924110</v>
      </c>
      <c r="Q28" s="39">
        <v>3965447</v>
      </c>
      <c r="R28" s="39">
        <v>4018542</v>
      </c>
      <c r="S28" s="39">
        <v>4093271</v>
      </c>
      <c r="T28" s="39">
        <v>4147294</v>
      </c>
      <c r="U28" s="39">
        <v>4183538</v>
      </c>
      <c r="V28" s="39">
        <v>4216116</v>
      </c>
      <c r="W28" s="39">
        <v>4243544</v>
      </c>
      <c r="X28" s="39">
        <v>4254691</v>
      </c>
      <c r="Y28" s="39">
        <v>4245964</v>
      </c>
      <c r="Z28" s="39">
        <v>4250392</v>
      </c>
      <c r="AA28" s="39">
        <v>4265324</v>
      </c>
      <c r="AB28" s="39">
        <v>4273586</v>
      </c>
      <c r="AC28" s="40">
        <f t="shared" si="0"/>
        <v>0.24604951791814347</v>
      </c>
      <c r="AD28" s="41">
        <f t="shared" si="1"/>
        <v>8.8379525514596935E-3</v>
      </c>
      <c r="AE28" s="41">
        <f t="shared" si="2"/>
        <v>6.1723848590997665E-3</v>
      </c>
      <c r="AF28" s="41">
        <f t="shared" si="3"/>
        <v>1.4118994465064372E-3</v>
      </c>
      <c r="AG28" s="41">
        <f t="shared" si="4"/>
        <v>2.1638052431915966E-3</v>
      </c>
      <c r="AH28" s="41">
        <f t="shared" si="5"/>
        <v>1.9370158046610293E-3</v>
      </c>
    </row>
    <row r="29" spans="1:34" ht="15" customHeight="1" x14ac:dyDescent="0.25">
      <c r="A29" s="37">
        <v>28</v>
      </c>
      <c r="B29" s="42" t="s">
        <v>507</v>
      </c>
      <c r="C29" s="43">
        <v>3454365</v>
      </c>
      <c r="D29" s="43">
        <v>3467100</v>
      </c>
      <c r="E29" s="43">
        <v>3489080</v>
      </c>
      <c r="F29" s="43">
        <v>3504892</v>
      </c>
      <c r="G29" s="43">
        <v>3525233</v>
      </c>
      <c r="H29" s="43">
        <v>3548597</v>
      </c>
      <c r="I29" s="43">
        <v>3594090</v>
      </c>
      <c r="J29" s="43">
        <v>3634349</v>
      </c>
      <c r="K29" s="43">
        <v>3668976</v>
      </c>
      <c r="L29" s="43">
        <v>3717572</v>
      </c>
      <c r="M29" s="43">
        <v>3760014</v>
      </c>
      <c r="N29" s="43">
        <v>3788824</v>
      </c>
      <c r="O29" s="43">
        <v>3819320</v>
      </c>
      <c r="P29" s="43">
        <v>3853891</v>
      </c>
      <c r="Q29" s="43">
        <v>3879187</v>
      </c>
      <c r="R29" s="43">
        <v>3910518</v>
      </c>
      <c r="S29" s="43">
        <v>3928143</v>
      </c>
      <c r="T29" s="43">
        <v>3933602</v>
      </c>
      <c r="U29" s="43">
        <v>3943488</v>
      </c>
      <c r="V29" s="43">
        <v>3960676</v>
      </c>
      <c r="W29" s="43">
        <v>3965243</v>
      </c>
      <c r="X29" s="43">
        <v>3992760</v>
      </c>
      <c r="Y29" s="43">
        <v>4025327</v>
      </c>
      <c r="Z29" s="43">
        <v>4062716</v>
      </c>
      <c r="AA29" s="43">
        <v>4097758</v>
      </c>
      <c r="AB29" s="43">
        <v>4123288</v>
      </c>
      <c r="AC29" s="40">
        <f t="shared" si="0"/>
        <v>0.19364572070409466</v>
      </c>
      <c r="AD29" s="41">
        <f t="shared" si="1"/>
        <v>7.1056161214637648E-3</v>
      </c>
      <c r="AE29" s="41">
        <f t="shared" si="2"/>
        <v>5.3121655106445065E-3</v>
      </c>
      <c r="AF29" s="41">
        <f t="shared" si="3"/>
        <v>7.847383344700809E-3</v>
      </c>
      <c r="AG29" s="41">
        <f t="shared" si="4"/>
        <v>8.0471232805339188E-3</v>
      </c>
      <c r="AH29" s="41">
        <f t="shared" si="5"/>
        <v>6.2302361437644683E-3</v>
      </c>
    </row>
    <row r="30" spans="1:34" ht="15" customHeight="1" x14ac:dyDescent="0.25">
      <c r="A30" s="37">
        <v>29</v>
      </c>
      <c r="B30" s="38" t="s">
        <v>508</v>
      </c>
      <c r="C30" s="39">
        <v>3411777</v>
      </c>
      <c r="D30" s="39">
        <v>3432835</v>
      </c>
      <c r="E30" s="39">
        <v>3458749</v>
      </c>
      <c r="F30" s="39">
        <v>3484336</v>
      </c>
      <c r="G30" s="39">
        <v>3496094</v>
      </c>
      <c r="H30" s="39">
        <v>3506956</v>
      </c>
      <c r="I30" s="39">
        <v>3517460</v>
      </c>
      <c r="J30" s="39">
        <v>3527270</v>
      </c>
      <c r="K30" s="39">
        <v>3545579</v>
      </c>
      <c r="L30" s="39">
        <v>3561807</v>
      </c>
      <c r="M30" s="39">
        <v>3579173</v>
      </c>
      <c r="N30" s="39">
        <v>3588632</v>
      </c>
      <c r="O30" s="39">
        <v>3595211</v>
      </c>
      <c r="P30" s="39">
        <v>3595792</v>
      </c>
      <c r="Q30" s="39">
        <v>3595697</v>
      </c>
      <c r="R30" s="39">
        <v>3588561</v>
      </c>
      <c r="S30" s="39">
        <v>3579830</v>
      </c>
      <c r="T30" s="39">
        <v>3575324</v>
      </c>
      <c r="U30" s="39">
        <v>3574561</v>
      </c>
      <c r="V30" s="39">
        <v>3566022</v>
      </c>
      <c r="W30" s="39">
        <v>3579643</v>
      </c>
      <c r="X30" s="39">
        <v>3607765</v>
      </c>
      <c r="Y30" s="39">
        <v>3618707</v>
      </c>
      <c r="Z30" s="39">
        <v>3641369</v>
      </c>
      <c r="AA30" s="39">
        <v>3674449</v>
      </c>
      <c r="AB30" s="39">
        <v>3688496</v>
      </c>
      <c r="AC30" s="40">
        <f t="shared" si="0"/>
        <v>8.1107000838565937E-2</v>
      </c>
      <c r="AD30" s="41">
        <f t="shared" si="1"/>
        <v>3.1242911340196855E-3</v>
      </c>
      <c r="AE30" s="41">
        <f t="shared" si="2"/>
        <v>2.750525814180893E-3</v>
      </c>
      <c r="AF30" s="41">
        <f t="shared" si="3"/>
        <v>6.0091252123528616E-3</v>
      </c>
      <c r="AG30" s="41">
        <f t="shared" si="4"/>
        <v>6.3876503016493391E-3</v>
      </c>
      <c r="AH30" s="41">
        <f t="shared" si="5"/>
        <v>3.8228860980244928E-3</v>
      </c>
    </row>
    <row r="31" spans="1:34" ht="15" customHeight="1" x14ac:dyDescent="0.25">
      <c r="A31" s="37">
        <v>30</v>
      </c>
      <c r="B31" s="42" t="s">
        <v>509</v>
      </c>
      <c r="C31" s="43">
        <v>2244502</v>
      </c>
      <c r="D31" s="43">
        <v>2283715</v>
      </c>
      <c r="E31" s="43">
        <v>2324815</v>
      </c>
      <c r="F31" s="43">
        <v>2360137</v>
      </c>
      <c r="G31" s="43">
        <v>2401580</v>
      </c>
      <c r="H31" s="43">
        <v>2457719</v>
      </c>
      <c r="I31" s="43">
        <v>2525507</v>
      </c>
      <c r="J31" s="43">
        <v>2597746</v>
      </c>
      <c r="K31" s="43">
        <v>2663029</v>
      </c>
      <c r="L31" s="43">
        <v>2723421</v>
      </c>
      <c r="M31" s="43">
        <v>2775413</v>
      </c>
      <c r="N31" s="43">
        <v>2814797</v>
      </c>
      <c r="O31" s="43">
        <v>2854146</v>
      </c>
      <c r="P31" s="43">
        <v>2898773</v>
      </c>
      <c r="Q31" s="43">
        <v>2938327</v>
      </c>
      <c r="R31" s="43">
        <v>2983626</v>
      </c>
      <c r="S31" s="43">
        <v>3044241</v>
      </c>
      <c r="T31" s="43">
        <v>3103540</v>
      </c>
      <c r="U31" s="43">
        <v>3155153</v>
      </c>
      <c r="V31" s="43">
        <v>3203383</v>
      </c>
      <c r="W31" s="43">
        <v>3283970</v>
      </c>
      <c r="X31" s="43">
        <v>3339874</v>
      </c>
      <c r="Y31" s="43">
        <v>3393928</v>
      </c>
      <c r="Z31" s="43">
        <v>3449259</v>
      </c>
      <c r="AA31" s="43">
        <v>3502983</v>
      </c>
      <c r="AB31" s="43">
        <v>3538904</v>
      </c>
      <c r="AC31" s="40">
        <f t="shared" si="0"/>
        <v>0.57669897375898971</v>
      </c>
      <c r="AD31" s="41">
        <f t="shared" si="1"/>
        <v>1.8380210556118826E-2</v>
      </c>
      <c r="AE31" s="41">
        <f t="shared" si="2"/>
        <v>1.7214260192628394E-2</v>
      </c>
      <c r="AF31" s="41">
        <f t="shared" si="3"/>
        <v>1.5065156133279078E-2</v>
      </c>
      <c r="AG31" s="41">
        <f t="shared" si="4"/>
        <v>1.4040698214202507E-2</v>
      </c>
      <c r="AH31" s="41">
        <f t="shared" si="5"/>
        <v>1.0254403175807589E-2</v>
      </c>
    </row>
    <row r="32" spans="1:34" ht="15" customHeight="1" x14ac:dyDescent="0.25">
      <c r="A32" s="37">
        <v>31</v>
      </c>
      <c r="B32" s="38" t="s">
        <v>510</v>
      </c>
      <c r="C32" s="39">
        <v>2018741</v>
      </c>
      <c r="D32" s="39">
        <v>2098399</v>
      </c>
      <c r="E32" s="39">
        <v>2173791</v>
      </c>
      <c r="F32" s="39">
        <v>2248850</v>
      </c>
      <c r="G32" s="39">
        <v>2346222</v>
      </c>
      <c r="H32" s="39">
        <v>2432143</v>
      </c>
      <c r="I32" s="39">
        <v>2522658</v>
      </c>
      <c r="J32" s="39">
        <v>2601072</v>
      </c>
      <c r="K32" s="39">
        <v>2653630</v>
      </c>
      <c r="L32" s="39">
        <v>2684665</v>
      </c>
      <c r="M32" s="39">
        <v>2702483</v>
      </c>
      <c r="N32" s="39">
        <v>2713114</v>
      </c>
      <c r="O32" s="39">
        <v>2744670</v>
      </c>
      <c r="P32" s="39">
        <v>2776956</v>
      </c>
      <c r="Q32" s="39">
        <v>2818935</v>
      </c>
      <c r="R32" s="39">
        <v>2868531</v>
      </c>
      <c r="S32" s="39">
        <v>2919555</v>
      </c>
      <c r="T32" s="39">
        <v>2972097</v>
      </c>
      <c r="U32" s="39">
        <v>3030725</v>
      </c>
      <c r="V32" s="39">
        <v>3090771</v>
      </c>
      <c r="W32" s="39">
        <v>3116851</v>
      </c>
      <c r="X32" s="39">
        <v>3148472</v>
      </c>
      <c r="Y32" s="39">
        <v>3177672</v>
      </c>
      <c r="Z32" s="39">
        <v>3211077</v>
      </c>
      <c r="AA32" s="39">
        <v>3253543</v>
      </c>
      <c r="AB32" s="39">
        <v>3282188</v>
      </c>
      <c r="AC32" s="40">
        <f t="shared" si="0"/>
        <v>0.62585888927802036</v>
      </c>
      <c r="AD32" s="41">
        <f t="shared" si="1"/>
        <v>1.9631664593920739E-2</v>
      </c>
      <c r="AE32" s="41">
        <f t="shared" si="2"/>
        <v>1.3562165134655801E-2</v>
      </c>
      <c r="AF32" s="41">
        <f t="shared" si="3"/>
        <v>1.0391030846945704E-2</v>
      </c>
      <c r="AG32" s="41">
        <f t="shared" si="4"/>
        <v>1.0845530946163917E-2</v>
      </c>
      <c r="AH32" s="41">
        <f t="shared" si="5"/>
        <v>8.8042481688423973E-3</v>
      </c>
    </row>
    <row r="33" spans="1:34" ht="15" customHeight="1" x14ac:dyDescent="0.25">
      <c r="A33" s="37">
        <v>32</v>
      </c>
      <c r="B33" s="42" t="s">
        <v>511</v>
      </c>
      <c r="C33" s="43">
        <v>2929067</v>
      </c>
      <c r="D33" s="43">
        <v>2931997</v>
      </c>
      <c r="E33" s="43">
        <v>2934234</v>
      </c>
      <c r="F33" s="43">
        <v>2941999</v>
      </c>
      <c r="G33" s="43">
        <v>2953635</v>
      </c>
      <c r="H33" s="43">
        <v>2964454</v>
      </c>
      <c r="I33" s="43">
        <v>2982644</v>
      </c>
      <c r="J33" s="43">
        <v>2999212</v>
      </c>
      <c r="K33" s="43">
        <v>3016734</v>
      </c>
      <c r="L33" s="43">
        <v>3032870</v>
      </c>
      <c r="M33" s="43">
        <v>3050819</v>
      </c>
      <c r="N33" s="43">
        <v>3066772</v>
      </c>
      <c r="O33" s="43">
        <v>3076844</v>
      </c>
      <c r="P33" s="43">
        <v>3093935</v>
      </c>
      <c r="Q33" s="43">
        <v>3110643</v>
      </c>
      <c r="R33" s="43">
        <v>3122541</v>
      </c>
      <c r="S33" s="43">
        <v>3133210</v>
      </c>
      <c r="T33" s="43">
        <v>3143734</v>
      </c>
      <c r="U33" s="43">
        <v>3149900</v>
      </c>
      <c r="V33" s="43">
        <v>3159596</v>
      </c>
      <c r="W33" s="43">
        <v>3191081</v>
      </c>
      <c r="X33" s="43">
        <v>3199037</v>
      </c>
      <c r="Y33" s="43">
        <v>3201890</v>
      </c>
      <c r="Z33" s="43">
        <v>3214739</v>
      </c>
      <c r="AA33" s="43">
        <v>3230454</v>
      </c>
      <c r="AB33" s="43">
        <v>3238387</v>
      </c>
      <c r="AC33" s="40">
        <f t="shared" si="0"/>
        <v>0.10560359322610237</v>
      </c>
      <c r="AD33" s="41">
        <f t="shared" si="1"/>
        <v>4.0237305156587411E-3</v>
      </c>
      <c r="AE33" s="41">
        <f t="shared" si="2"/>
        <v>3.649470449414105E-3</v>
      </c>
      <c r="AF33" s="41">
        <f t="shared" si="3"/>
        <v>2.9474623443053183E-3</v>
      </c>
      <c r="AG33" s="41">
        <f t="shared" si="4"/>
        <v>3.7851810646469808E-3</v>
      </c>
      <c r="AH33" s="41">
        <f t="shared" si="5"/>
        <v>2.4556919863276184E-3</v>
      </c>
    </row>
    <row r="34" spans="1:34" ht="15" customHeight="1" x14ac:dyDescent="0.25">
      <c r="A34" s="37">
        <v>33</v>
      </c>
      <c r="B34" s="38" t="s">
        <v>512</v>
      </c>
      <c r="C34" s="39">
        <v>3810605</v>
      </c>
      <c r="D34" s="39">
        <v>3818774</v>
      </c>
      <c r="E34" s="39">
        <v>3823701</v>
      </c>
      <c r="F34" s="39">
        <v>3826095</v>
      </c>
      <c r="G34" s="39">
        <v>3826878</v>
      </c>
      <c r="H34" s="39">
        <v>3821362</v>
      </c>
      <c r="I34" s="39">
        <v>3805214</v>
      </c>
      <c r="J34" s="39">
        <v>3782995</v>
      </c>
      <c r="K34" s="39">
        <v>3760866</v>
      </c>
      <c r="L34" s="39">
        <v>3740410</v>
      </c>
      <c r="M34" s="39">
        <v>3721525</v>
      </c>
      <c r="N34" s="39">
        <v>3678732</v>
      </c>
      <c r="O34" s="39">
        <v>3634488</v>
      </c>
      <c r="P34" s="39">
        <v>3593077</v>
      </c>
      <c r="Q34" s="39">
        <v>3534874</v>
      </c>
      <c r="R34" s="39">
        <v>3473232</v>
      </c>
      <c r="S34" s="39">
        <v>3406672</v>
      </c>
      <c r="T34" s="39">
        <v>3325284</v>
      </c>
      <c r="U34" s="39">
        <v>3193344</v>
      </c>
      <c r="V34" s="39">
        <v>3193553</v>
      </c>
      <c r="W34" s="39">
        <v>3281591</v>
      </c>
      <c r="X34" s="39">
        <v>3262731</v>
      </c>
      <c r="Y34" s="39">
        <v>3220148</v>
      </c>
      <c r="Z34" s="39">
        <v>3203794</v>
      </c>
      <c r="AA34" s="39">
        <v>3202521</v>
      </c>
      <c r="AB34" s="39">
        <v>3184835</v>
      </c>
      <c r="AC34" s="40">
        <f t="shared" ref="AC34:AC65" si="6">(AB34-C34)/C34</f>
        <v>-0.16421801787380219</v>
      </c>
      <c r="AD34" s="41">
        <f t="shared" ref="AD34:AD53" si="7">(AB34/C34)^(1/25)-1</f>
        <v>-7.14981704200357E-3</v>
      </c>
      <c r="AE34" s="41">
        <f t="shared" ref="AE34:AE53" si="8">(AB34/R34)^(1/10)-1</f>
        <v>-8.6310458261104062E-3</v>
      </c>
      <c r="AF34" s="41">
        <f t="shared" ref="AF34:AF53" si="9">(AB34/W34)^(1/5)-1</f>
        <v>-5.9676988080520355E-3</v>
      </c>
      <c r="AG34" s="41">
        <f t="shared" ref="AG34:AG53" si="10">(AB34/Y34)^(1/3)-1</f>
        <v>-3.6688661661822275E-3</v>
      </c>
      <c r="AH34" s="41">
        <f t="shared" ref="AH34:AH53" si="11">(AB34-AA34)/AA34</f>
        <v>-5.5225242863356713E-3</v>
      </c>
    </row>
    <row r="35" spans="1:34" ht="15" customHeight="1" x14ac:dyDescent="0.25">
      <c r="A35" s="37">
        <v>34</v>
      </c>
      <c r="B35" s="42" t="s">
        <v>513</v>
      </c>
      <c r="C35" s="43">
        <v>2678588</v>
      </c>
      <c r="D35" s="43">
        <v>2691571</v>
      </c>
      <c r="E35" s="43">
        <v>2705927</v>
      </c>
      <c r="F35" s="43">
        <v>2724816</v>
      </c>
      <c r="G35" s="43">
        <v>2749686</v>
      </c>
      <c r="H35" s="43">
        <v>2781097</v>
      </c>
      <c r="I35" s="43">
        <v>2821761</v>
      </c>
      <c r="J35" s="43">
        <v>2848650</v>
      </c>
      <c r="K35" s="43">
        <v>2874554</v>
      </c>
      <c r="L35" s="43">
        <v>2896843</v>
      </c>
      <c r="M35" s="43">
        <v>2921998</v>
      </c>
      <c r="N35" s="43">
        <v>2941038</v>
      </c>
      <c r="O35" s="43">
        <v>2952876</v>
      </c>
      <c r="P35" s="43">
        <v>2960459</v>
      </c>
      <c r="Q35" s="43">
        <v>2968759</v>
      </c>
      <c r="R35" s="43">
        <v>2979732</v>
      </c>
      <c r="S35" s="43">
        <v>2991815</v>
      </c>
      <c r="T35" s="43">
        <v>3003855</v>
      </c>
      <c r="U35" s="43">
        <v>3012161</v>
      </c>
      <c r="V35" s="43">
        <v>3020985</v>
      </c>
      <c r="W35" s="43">
        <v>3014399</v>
      </c>
      <c r="X35" s="43">
        <v>3027127</v>
      </c>
      <c r="Y35" s="43">
        <v>3047429</v>
      </c>
      <c r="Z35" s="43">
        <v>3069856</v>
      </c>
      <c r="AA35" s="43">
        <v>3096080</v>
      </c>
      <c r="AB35" s="43">
        <v>3114791</v>
      </c>
      <c r="AC35" s="40">
        <f t="shared" si="6"/>
        <v>0.1628481125130106</v>
      </c>
      <c r="AD35" s="41">
        <f t="shared" si="7"/>
        <v>6.0531372504391001E-3</v>
      </c>
      <c r="AE35" s="41">
        <f t="shared" si="8"/>
        <v>4.4427088683527405E-3</v>
      </c>
      <c r="AF35" s="41">
        <f t="shared" si="9"/>
        <v>6.573829711758572E-3</v>
      </c>
      <c r="AG35" s="41">
        <f t="shared" si="10"/>
        <v>7.3145452044482973E-3</v>
      </c>
      <c r="AH35" s="41">
        <f t="shared" si="11"/>
        <v>6.0434484897031087E-3</v>
      </c>
    </row>
    <row r="36" spans="1:34" ht="15" customHeight="1" x14ac:dyDescent="0.25">
      <c r="A36" s="37">
        <v>35</v>
      </c>
      <c r="B36" s="38" t="s">
        <v>514</v>
      </c>
      <c r="C36" s="39">
        <v>2693681</v>
      </c>
      <c r="D36" s="39">
        <v>2702162</v>
      </c>
      <c r="E36" s="39">
        <v>2713535</v>
      </c>
      <c r="F36" s="39">
        <v>2723004</v>
      </c>
      <c r="G36" s="39">
        <v>2734373</v>
      </c>
      <c r="H36" s="39">
        <v>2745299</v>
      </c>
      <c r="I36" s="39">
        <v>2762931</v>
      </c>
      <c r="J36" s="39">
        <v>2783785</v>
      </c>
      <c r="K36" s="39">
        <v>2808076</v>
      </c>
      <c r="L36" s="39">
        <v>2832704</v>
      </c>
      <c r="M36" s="39">
        <v>2858266</v>
      </c>
      <c r="N36" s="39">
        <v>2869677</v>
      </c>
      <c r="O36" s="39">
        <v>2886024</v>
      </c>
      <c r="P36" s="39">
        <v>2894306</v>
      </c>
      <c r="Q36" s="39">
        <v>2901861</v>
      </c>
      <c r="R36" s="39">
        <v>2910717</v>
      </c>
      <c r="S36" s="39">
        <v>2912977</v>
      </c>
      <c r="T36" s="39">
        <v>2910892</v>
      </c>
      <c r="U36" s="39">
        <v>2912748</v>
      </c>
      <c r="V36" s="39">
        <v>2912635</v>
      </c>
      <c r="W36" s="39">
        <v>2938274</v>
      </c>
      <c r="X36" s="39">
        <v>2938966</v>
      </c>
      <c r="Y36" s="39">
        <v>2938034</v>
      </c>
      <c r="Z36" s="39">
        <v>2949749</v>
      </c>
      <c r="AA36" s="39">
        <v>2965252</v>
      </c>
      <c r="AB36" s="39">
        <v>2977220</v>
      </c>
      <c r="AC36" s="40">
        <f t="shared" si="6"/>
        <v>0.10526079368715152</v>
      </c>
      <c r="AD36" s="41">
        <f t="shared" si="7"/>
        <v>4.0112765002213724E-3</v>
      </c>
      <c r="AE36" s="41">
        <f t="shared" si="8"/>
        <v>2.2616072458443437E-3</v>
      </c>
      <c r="AF36" s="41">
        <f t="shared" si="9"/>
        <v>2.6369997992021776E-3</v>
      </c>
      <c r="AG36" s="41">
        <f t="shared" si="10"/>
        <v>4.4262098638379044E-3</v>
      </c>
      <c r="AH36" s="41">
        <f t="shared" si="11"/>
        <v>4.036081924908912E-3</v>
      </c>
    </row>
    <row r="37" spans="1:34" ht="15" customHeight="1" x14ac:dyDescent="0.25">
      <c r="A37" s="37">
        <v>36</v>
      </c>
      <c r="B37" s="42" t="s">
        <v>515</v>
      </c>
      <c r="C37" s="43">
        <v>2848353</v>
      </c>
      <c r="D37" s="43">
        <v>2852994</v>
      </c>
      <c r="E37" s="43">
        <v>2858681</v>
      </c>
      <c r="F37" s="43">
        <v>2868312</v>
      </c>
      <c r="G37" s="43">
        <v>2889010</v>
      </c>
      <c r="H37" s="43">
        <v>2905943</v>
      </c>
      <c r="I37" s="43">
        <v>2904978</v>
      </c>
      <c r="J37" s="43">
        <v>2928350</v>
      </c>
      <c r="K37" s="43">
        <v>2947806</v>
      </c>
      <c r="L37" s="43">
        <v>2958774</v>
      </c>
      <c r="M37" s="43">
        <v>2970615</v>
      </c>
      <c r="N37" s="43">
        <v>2979147</v>
      </c>
      <c r="O37" s="43">
        <v>2984599</v>
      </c>
      <c r="P37" s="43">
        <v>2989839</v>
      </c>
      <c r="Q37" s="43">
        <v>2991892</v>
      </c>
      <c r="R37" s="43">
        <v>2990231</v>
      </c>
      <c r="S37" s="43">
        <v>2990595</v>
      </c>
      <c r="T37" s="43">
        <v>2990674</v>
      </c>
      <c r="U37" s="43">
        <v>2982879</v>
      </c>
      <c r="V37" s="43">
        <v>2978227</v>
      </c>
      <c r="W37" s="43">
        <v>2958385</v>
      </c>
      <c r="X37" s="43">
        <v>2947603</v>
      </c>
      <c r="Y37" s="43">
        <v>2941237</v>
      </c>
      <c r="Z37" s="43">
        <v>2942470</v>
      </c>
      <c r="AA37" s="43">
        <v>2950172</v>
      </c>
      <c r="AB37" s="43">
        <v>2954160</v>
      </c>
      <c r="AC37" s="40">
        <f t="shared" si="6"/>
        <v>3.714673005768597E-2</v>
      </c>
      <c r="AD37" s="41">
        <f t="shared" si="7"/>
        <v>1.4600013252807909E-3</v>
      </c>
      <c r="AE37" s="41">
        <f t="shared" si="8"/>
        <v>-1.2128933950436016E-3</v>
      </c>
      <c r="AF37" s="41">
        <f t="shared" si="9"/>
        <v>-2.8579212196522263E-4</v>
      </c>
      <c r="AG37" s="41">
        <f t="shared" si="10"/>
        <v>1.4624367618178979E-3</v>
      </c>
      <c r="AH37" s="41">
        <f t="shared" si="11"/>
        <v>1.3517855908062309E-3</v>
      </c>
    </row>
    <row r="38" spans="1:34" ht="15" customHeight="1" x14ac:dyDescent="0.25">
      <c r="A38" s="37">
        <v>37</v>
      </c>
      <c r="B38" s="38" t="s">
        <v>516</v>
      </c>
      <c r="C38" s="39">
        <v>1821204</v>
      </c>
      <c r="D38" s="39">
        <v>1831690</v>
      </c>
      <c r="E38" s="39">
        <v>1855309</v>
      </c>
      <c r="F38" s="39">
        <v>1877574</v>
      </c>
      <c r="G38" s="39">
        <v>1903808</v>
      </c>
      <c r="H38" s="39">
        <v>1932274</v>
      </c>
      <c r="I38" s="39">
        <v>1962137</v>
      </c>
      <c r="J38" s="39">
        <v>1990070</v>
      </c>
      <c r="K38" s="39">
        <v>2010662</v>
      </c>
      <c r="L38" s="39">
        <v>2036802</v>
      </c>
      <c r="M38" s="39">
        <v>2064614</v>
      </c>
      <c r="N38" s="39">
        <v>2080707</v>
      </c>
      <c r="O38" s="39">
        <v>2087715</v>
      </c>
      <c r="P38" s="39">
        <v>2092833</v>
      </c>
      <c r="Q38" s="39">
        <v>2090236</v>
      </c>
      <c r="R38" s="39">
        <v>2090071</v>
      </c>
      <c r="S38" s="39">
        <v>2092555</v>
      </c>
      <c r="T38" s="39">
        <v>2092844</v>
      </c>
      <c r="U38" s="39">
        <v>2093754</v>
      </c>
      <c r="V38" s="39">
        <v>2099634</v>
      </c>
      <c r="W38" s="39">
        <v>2118446</v>
      </c>
      <c r="X38" s="39">
        <v>2117300</v>
      </c>
      <c r="Y38" s="39">
        <v>2112859</v>
      </c>
      <c r="Z38" s="39">
        <v>2119349</v>
      </c>
      <c r="AA38" s="39">
        <v>2126774</v>
      </c>
      <c r="AB38" s="39">
        <v>2125498</v>
      </c>
      <c r="AC38" s="40">
        <f t="shared" si="6"/>
        <v>0.16708397302004607</v>
      </c>
      <c r="AD38" s="41">
        <f t="shared" si="7"/>
        <v>6.1994699401792808E-3</v>
      </c>
      <c r="AE38" s="41">
        <f t="shared" si="8"/>
        <v>1.682222468353034E-3</v>
      </c>
      <c r="AF38" s="41">
        <f t="shared" si="9"/>
        <v>6.6488630595040732E-4</v>
      </c>
      <c r="AG38" s="41">
        <f t="shared" si="10"/>
        <v>1.9900178698413207E-3</v>
      </c>
      <c r="AH38" s="41">
        <f t="shared" si="11"/>
        <v>-5.9996971939660728E-4</v>
      </c>
    </row>
    <row r="39" spans="1:34" ht="15" customHeight="1" x14ac:dyDescent="0.25">
      <c r="A39" s="37">
        <v>38</v>
      </c>
      <c r="B39" s="42" t="s">
        <v>517</v>
      </c>
      <c r="C39" s="43">
        <v>1299430</v>
      </c>
      <c r="D39" s="43">
        <v>1319962</v>
      </c>
      <c r="E39" s="43">
        <v>1340372</v>
      </c>
      <c r="F39" s="43">
        <v>1363380</v>
      </c>
      <c r="G39" s="43">
        <v>1391802</v>
      </c>
      <c r="H39" s="43">
        <v>1428241</v>
      </c>
      <c r="I39" s="43">
        <v>1468669</v>
      </c>
      <c r="J39" s="43">
        <v>1505105</v>
      </c>
      <c r="K39" s="43">
        <v>1534320</v>
      </c>
      <c r="L39" s="43">
        <v>1554439</v>
      </c>
      <c r="M39" s="43">
        <v>1570819</v>
      </c>
      <c r="N39" s="43">
        <v>1584272</v>
      </c>
      <c r="O39" s="43">
        <v>1595910</v>
      </c>
      <c r="P39" s="43">
        <v>1612053</v>
      </c>
      <c r="Q39" s="43">
        <v>1632248</v>
      </c>
      <c r="R39" s="43">
        <v>1652495</v>
      </c>
      <c r="S39" s="43">
        <v>1684036</v>
      </c>
      <c r="T39" s="43">
        <v>1719745</v>
      </c>
      <c r="U39" s="43">
        <v>1752074</v>
      </c>
      <c r="V39" s="43">
        <v>1789060</v>
      </c>
      <c r="W39" s="43">
        <v>1849328</v>
      </c>
      <c r="X39" s="43">
        <v>1904855</v>
      </c>
      <c r="Y39" s="43">
        <v>1942951</v>
      </c>
      <c r="Z39" s="43">
        <v>1970497</v>
      </c>
      <c r="AA39" s="43">
        <v>2000872</v>
      </c>
      <c r="AB39" s="43">
        <v>2029733</v>
      </c>
      <c r="AC39" s="40">
        <f t="shared" si="6"/>
        <v>0.56201796172167795</v>
      </c>
      <c r="AD39" s="41">
        <f t="shared" si="7"/>
        <v>1.7999209923369008E-2</v>
      </c>
      <c r="AE39" s="41">
        <f t="shared" si="8"/>
        <v>2.0774649176061866E-2</v>
      </c>
      <c r="AF39" s="41">
        <f t="shared" si="9"/>
        <v>1.8790750730816708E-2</v>
      </c>
      <c r="AG39" s="41">
        <f t="shared" si="10"/>
        <v>1.4672028170121143E-2</v>
      </c>
      <c r="AH39" s="41">
        <f t="shared" si="11"/>
        <v>1.4424211043984822E-2</v>
      </c>
    </row>
    <row r="40" spans="1:34" ht="15" customHeight="1" x14ac:dyDescent="0.25">
      <c r="A40" s="37">
        <v>39</v>
      </c>
      <c r="B40" s="38" t="s">
        <v>518</v>
      </c>
      <c r="C40" s="39">
        <v>1713820</v>
      </c>
      <c r="D40" s="39">
        <v>1719836</v>
      </c>
      <c r="E40" s="39">
        <v>1728292</v>
      </c>
      <c r="F40" s="39">
        <v>1738643</v>
      </c>
      <c r="G40" s="39">
        <v>1749370</v>
      </c>
      <c r="H40" s="39">
        <v>1761497</v>
      </c>
      <c r="I40" s="39">
        <v>1772693</v>
      </c>
      <c r="J40" s="39">
        <v>1783440</v>
      </c>
      <c r="K40" s="39">
        <v>1796378</v>
      </c>
      <c r="L40" s="39">
        <v>1812683</v>
      </c>
      <c r="M40" s="39">
        <v>1829591</v>
      </c>
      <c r="N40" s="39">
        <v>1840914</v>
      </c>
      <c r="O40" s="39">
        <v>1853691</v>
      </c>
      <c r="P40" s="39">
        <v>1865813</v>
      </c>
      <c r="Q40" s="39">
        <v>1879955</v>
      </c>
      <c r="R40" s="39">
        <v>1892059</v>
      </c>
      <c r="S40" s="39">
        <v>1906483</v>
      </c>
      <c r="T40" s="39">
        <v>1916998</v>
      </c>
      <c r="U40" s="39">
        <v>1925512</v>
      </c>
      <c r="V40" s="39">
        <v>1932571</v>
      </c>
      <c r="W40" s="39">
        <v>1963318</v>
      </c>
      <c r="X40" s="39">
        <v>1964697</v>
      </c>
      <c r="Y40" s="39">
        <v>1972595</v>
      </c>
      <c r="Z40" s="39">
        <v>1988172</v>
      </c>
      <c r="AA40" s="39">
        <v>2005591</v>
      </c>
      <c r="AB40" s="39">
        <v>2018006</v>
      </c>
      <c r="AC40" s="40">
        <f t="shared" si="6"/>
        <v>0.17749005146398106</v>
      </c>
      <c r="AD40" s="41">
        <f t="shared" si="7"/>
        <v>6.5568062715297692E-3</v>
      </c>
      <c r="AE40" s="41">
        <f t="shared" si="8"/>
        <v>6.4652340890114512E-3</v>
      </c>
      <c r="AF40" s="41">
        <f t="shared" si="9"/>
        <v>5.5099233078117482E-3</v>
      </c>
      <c r="AG40" s="41">
        <f t="shared" si="10"/>
        <v>7.6155050244572919E-3</v>
      </c>
      <c r="AH40" s="41">
        <f t="shared" si="11"/>
        <v>6.1901953090136522E-3</v>
      </c>
    </row>
    <row r="41" spans="1:34" ht="15" customHeight="1" x14ac:dyDescent="0.25">
      <c r="A41" s="37">
        <v>40</v>
      </c>
      <c r="B41" s="42" t="s">
        <v>519</v>
      </c>
      <c r="C41" s="43">
        <v>1807021</v>
      </c>
      <c r="D41" s="43">
        <v>1801481</v>
      </c>
      <c r="E41" s="43">
        <v>1805414</v>
      </c>
      <c r="F41" s="43">
        <v>1812295</v>
      </c>
      <c r="G41" s="43">
        <v>1816438</v>
      </c>
      <c r="H41" s="43">
        <v>1820492</v>
      </c>
      <c r="I41" s="43">
        <v>1827912</v>
      </c>
      <c r="J41" s="43">
        <v>1834052</v>
      </c>
      <c r="K41" s="43">
        <v>1840310</v>
      </c>
      <c r="L41" s="43">
        <v>1847775</v>
      </c>
      <c r="M41" s="43">
        <v>1854265</v>
      </c>
      <c r="N41" s="43">
        <v>1856606</v>
      </c>
      <c r="O41" s="43">
        <v>1857446</v>
      </c>
      <c r="P41" s="43">
        <v>1854768</v>
      </c>
      <c r="Q41" s="43">
        <v>1850569</v>
      </c>
      <c r="R41" s="43">
        <v>1843332</v>
      </c>
      <c r="S41" s="43">
        <v>1832435</v>
      </c>
      <c r="T41" s="43">
        <v>1818683</v>
      </c>
      <c r="U41" s="43">
        <v>1805953</v>
      </c>
      <c r="V41" s="43">
        <v>1795263</v>
      </c>
      <c r="W41" s="43">
        <v>1791670</v>
      </c>
      <c r="X41" s="43">
        <v>1785921</v>
      </c>
      <c r="Y41" s="43">
        <v>1774003</v>
      </c>
      <c r="Z41" s="43">
        <v>1770036</v>
      </c>
      <c r="AA41" s="43">
        <v>1767402</v>
      </c>
      <c r="AB41" s="43">
        <v>1766147</v>
      </c>
      <c r="AC41" s="40">
        <f t="shared" si="6"/>
        <v>-2.2619548970377212E-2</v>
      </c>
      <c r="AD41" s="41">
        <f t="shared" si="7"/>
        <v>-9.1475317155220726E-4</v>
      </c>
      <c r="AE41" s="41">
        <f t="shared" si="8"/>
        <v>-4.2683113414533347E-3</v>
      </c>
      <c r="AF41" s="41">
        <f t="shared" si="9"/>
        <v>-2.8654483700517597E-3</v>
      </c>
      <c r="AG41" s="41">
        <f t="shared" si="10"/>
        <v>-1.4783186434920159E-3</v>
      </c>
      <c r="AH41" s="41">
        <f t="shared" si="11"/>
        <v>-7.1008180368699369E-4</v>
      </c>
    </row>
    <row r="42" spans="1:34" ht="15" customHeight="1" x14ac:dyDescent="0.25">
      <c r="A42" s="37">
        <v>41</v>
      </c>
      <c r="B42" s="38" t="s">
        <v>520</v>
      </c>
      <c r="C42" s="39">
        <v>1213519</v>
      </c>
      <c r="D42" s="39">
        <v>1225948</v>
      </c>
      <c r="E42" s="39">
        <v>1239613</v>
      </c>
      <c r="F42" s="39">
        <v>1251154</v>
      </c>
      <c r="G42" s="39">
        <v>1273569</v>
      </c>
      <c r="H42" s="39">
        <v>1292729</v>
      </c>
      <c r="I42" s="39">
        <v>1309731</v>
      </c>
      <c r="J42" s="39">
        <v>1315675</v>
      </c>
      <c r="K42" s="39">
        <v>1332213</v>
      </c>
      <c r="L42" s="39">
        <v>1346717</v>
      </c>
      <c r="M42" s="39">
        <v>1364004</v>
      </c>
      <c r="N42" s="39">
        <v>1379562</v>
      </c>
      <c r="O42" s="39">
        <v>1395199</v>
      </c>
      <c r="P42" s="39">
        <v>1408822</v>
      </c>
      <c r="Q42" s="39">
        <v>1415335</v>
      </c>
      <c r="R42" s="39">
        <v>1422999</v>
      </c>
      <c r="S42" s="39">
        <v>1428885</v>
      </c>
      <c r="T42" s="39">
        <v>1425763</v>
      </c>
      <c r="U42" s="39">
        <v>1423102</v>
      </c>
      <c r="V42" s="39">
        <v>1415615</v>
      </c>
      <c r="W42" s="39">
        <v>1451130</v>
      </c>
      <c r="X42" s="39">
        <v>1446909</v>
      </c>
      <c r="Y42" s="39">
        <v>1437812</v>
      </c>
      <c r="Z42" s="39">
        <v>1434950</v>
      </c>
      <c r="AA42" s="39">
        <v>1434952</v>
      </c>
      <c r="AB42" s="39">
        <v>1432820</v>
      </c>
      <c r="AC42" s="40">
        <f t="shared" si="6"/>
        <v>0.1807149290616793</v>
      </c>
      <c r="AD42" s="41">
        <f t="shared" si="7"/>
        <v>6.6669307810283129E-3</v>
      </c>
      <c r="AE42" s="41">
        <f t="shared" si="8"/>
        <v>6.8802798098688278E-4</v>
      </c>
      <c r="AF42" s="41">
        <f t="shared" si="9"/>
        <v>-2.5363845120601747E-3</v>
      </c>
      <c r="AG42" s="41">
        <f t="shared" si="10"/>
        <v>-1.1586559951516362E-3</v>
      </c>
      <c r="AH42" s="41">
        <f t="shared" si="11"/>
        <v>-1.4857639837430102E-3</v>
      </c>
    </row>
    <row r="43" spans="1:34" ht="15" customHeight="1" x14ac:dyDescent="0.25">
      <c r="A43" s="37">
        <v>42</v>
      </c>
      <c r="B43" s="42" t="s">
        <v>521</v>
      </c>
      <c r="C43" s="43">
        <v>1239882</v>
      </c>
      <c r="D43" s="43">
        <v>1255517</v>
      </c>
      <c r="E43" s="43">
        <v>1269089</v>
      </c>
      <c r="F43" s="43">
        <v>1279840</v>
      </c>
      <c r="G43" s="43">
        <v>1290121</v>
      </c>
      <c r="H43" s="43">
        <v>1298492</v>
      </c>
      <c r="I43" s="43">
        <v>1308389</v>
      </c>
      <c r="J43" s="43">
        <v>1312540</v>
      </c>
      <c r="K43" s="43">
        <v>1315906</v>
      </c>
      <c r="L43" s="43">
        <v>1316102</v>
      </c>
      <c r="M43" s="43">
        <v>1316807</v>
      </c>
      <c r="N43" s="43">
        <v>1320444</v>
      </c>
      <c r="O43" s="43">
        <v>1324677</v>
      </c>
      <c r="P43" s="43">
        <v>1327272</v>
      </c>
      <c r="Q43" s="43">
        <v>1334257</v>
      </c>
      <c r="R43" s="43">
        <v>1337480</v>
      </c>
      <c r="S43" s="43">
        <v>1343694</v>
      </c>
      <c r="T43" s="43">
        <v>1350395</v>
      </c>
      <c r="U43" s="43">
        <v>1355064</v>
      </c>
      <c r="V43" s="43">
        <v>1360783</v>
      </c>
      <c r="W43" s="43">
        <v>1378752</v>
      </c>
      <c r="X43" s="43">
        <v>1387907</v>
      </c>
      <c r="Y43" s="43">
        <v>1396647</v>
      </c>
      <c r="Z43" s="43">
        <v>1401530</v>
      </c>
      <c r="AA43" s="43">
        <v>1408518</v>
      </c>
      <c r="AB43" s="43">
        <v>1415342</v>
      </c>
      <c r="AC43" s="40">
        <f t="shared" si="6"/>
        <v>0.14151346660408007</v>
      </c>
      <c r="AD43" s="41">
        <f t="shared" si="7"/>
        <v>5.308238405934862E-3</v>
      </c>
      <c r="AE43" s="41">
        <f t="shared" si="8"/>
        <v>5.6744341151331312E-3</v>
      </c>
      <c r="AF43" s="41">
        <f t="shared" si="9"/>
        <v>5.252236051317638E-3</v>
      </c>
      <c r="AG43" s="41">
        <f t="shared" si="10"/>
        <v>4.4421150667077747E-3</v>
      </c>
      <c r="AH43" s="41">
        <f t="shared" si="11"/>
        <v>4.8448085150491508E-3</v>
      </c>
    </row>
    <row r="44" spans="1:34" ht="15" customHeight="1" x14ac:dyDescent="0.25">
      <c r="A44" s="37">
        <v>43</v>
      </c>
      <c r="B44" s="38" t="s">
        <v>522</v>
      </c>
      <c r="C44" s="39">
        <v>1277072</v>
      </c>
      <c r="D44" s="39">
        <v>1285692</v>
      </c>
      <c r="E44" s="39">
        <v>1295960</v>
      </c>
      <c r="F44" s="39">
        <v>1306513</v>
      </c>
      <c r="G44" s="39">
        <v>1313688</v>
      </c>
      <c r="H44" s="39">
        <v>1318787</v>
      </c>
      <c r="I44" s="39">
        <v>1323619</v>
      </c>
      <c r="J44" s="39">
        <v>1327040</v>
      </c>
      <c r="K44" s="39">
        <v>1330509</v>
      </c>
      <c r="L44" s="39">
        <v>1329590</v>
      </c>
      <c r="M44" s="39">
        <v>1327651</v>
      </c>
      <c r="N44" s="39">
        <v>1328473</v>
      </c>
      <c r="O44" s="39">
        <v>1328094</v>
      </c>
      <c r="P44" s="39">
        <v>1328543</v>
      </c>
      <c r="Q44" s="39">
        <v>1331217</v>
      </c>
      <c r="R44" s="39">
        <v>1329098</v>
      </c>
      <c r="S44" s="39">
        <v>1332348</v>
      </c>
      <c r="T44" s="39">
        <v>1335743</v>
      </c>
      <c r="U44" s="39">
        <v>1340123</v>
      </c>
      <c r="V44" s="39">
        <v>1345770</v>
      </c>
      <c r="W44" s="39">
        <v>1364546</v>
      </c>
      <c r="X44" s="39">
        <v>1379009</v>
      </c>
      <c r="Y44" s="39">
        <v>1391585</v>
      </c>
      <c r="Z44" s="39">
        <v>1401992</v>
      </c>
      <c r="AA44" s="39">
        <v>1408438</v>
      </c>
      <c r="AB44" s="39">
        <v>1414874</v>
      </c>
      <c r="AC44" s="40">
        <f t="shared" si="6"/>
        <v>0.10790464437400554</v>
      </c>
      <c r="AD44" s="41">
        <f t="shared" si="7"/>
        <v>4.1072325987532299E-3</v>
      </c>
      <c r="AE44" s="41">
        <f t="shared" si="8"/>
        <v>6.2735935206095217E-3</v>
      </c>
      <c r="AF44" s="41">
        <f t="shared" si="9"/>
        <v>7.2700410833566043E-3</v>
      </c>
      <c r="AG44" s="41">
        <f t="shared" si="10"/>
        <v>5.54769709888836E-3</v>
      </c>
      <c r="AH44" s="41">
        <f t="shared" si="11"/>
        <v>4.5696012178029844E-3</v>
      </c>
    </row>
    <row r="45" spans="1:34" ht="15" customHeight="1" x14ac:dyDescent="0.25">
      <c r="A45" s="37">
        <v>44</v>
      </c>
      <c r="B45" s="42" t="s">
        <v>523</v>
      </c>
      <c r="C45" s="43">
        <v>903773</v>
      </c>
      <c r="D45" s="43">
        <v>906961</v>
      </c>
      <c r="E45" s="43">
        <v>911667</v>
      </c>
      <c r="F45" s="43">
        <v>919630</v>
      </c>
      <c r="G45" s="43">
        <v>930009</v>
      </c>
      <c r="H45" s="43">
        <v>940102</v>
      </c>
      <c r="I45" s="43">
        <v>952692</v>
      </c>
      <c r="J45" s="43">
        <v>964706</v>
      </c>
      <c r="K45" s="43">
        <v>976415</v>
      </c>
      <c r="L45" s="43">
        <v>983982</v>
      </c>
      <c r="M45" s="43">
        <v>990730</v>
      </c>
      <c r="N45" s="43">
        <v>997518</v>
      </c>
      <c r="O45" s="43">
        <v>1004168</v>
      </c>
      <c r="P45" s="43">
        <v>1014158</v>
      </c>
      <c r="Q45" s="43">
        <v>1022657</v>
      </c>
      <c r="R45" s="43">
        <v>1031495</v>
      </c>
      <c r="S45" s="43">
        <v>1042137</v>
      </c>
      <c r="T45" s="43">
        <v>1053862</v>
      </c>
      <c r="U45" s="43">
        <v>1061818</v>
      </c>
      <c r="V45" s="43">
        <v>1070123</v>
      </c>
      <c r="W45" s="43">
        <v>1087156</v>
      </c>
      <c r="X45" s="43">
        <v>1106416</v>
      </c>
      <c r="Y45" s="43">
        <v>1121533</v>
      </c>
      <c r="Z45" s="43">
        <v>1130612</v>
      </c>
      <c r="AA45" s="43">
        <v>1137557</v>
      </c>
      <c r="AB45" s="43">
        <v>1144694</v>
      </c>
      <c r="AC45" s="40">
        <f t="shared" si="6"/>
        <v>0.26657246897174403</v>
      </c>
      <c r="AD45" s="41">
        <f t="shared" si="7"/>
        <v>9.497393047499747E-3</v>
      </c>
      <c r="AE45" s="41">
        <f t="shared" si="8"/>
        <v>1.0467216633486487E-2</v>
      </c>
      <c r="AF45" s="41">
        <f t="shared" si="9"/>
        <v>1.0367825336408565E-2</v>
      </c>
      <c r="AG45" s="41">
        <f t="shared" si="10"/>
        <v>6.83688315613451E-3</v>
      </c>
      <c r="AH45" s="41">
        <f t="shared" si="11"/>
        <v>6.2739713262720022E-3</v>
      </c>
    </row>
    <row r="46" spans="1:34" ht="15" customHeight="1" x14ac:dyDescent="0.25">
      <c r="A46" s="37">
        <v>45</v>
      </c>
      <c r="B46" s="38" t="s">
        <v>524</v>
      </c>
      <c r="C46" s="39">
        <v>1050268</v>
      </c>
      <c r="D46" s="39">
        <v>1057142</v>
      </c>
      <c r="E46" s="39">
        <v>1065995</v>
      </c>
      <c r="F46" s="39">
        <v>1071342</v>
      </c>
      <c r="G46" s="39">
        <v>1074579</v>
      </c>
      <c r="H46" s="39">
        <v>1067916</v>
      </c>
      <c r="I46" s="39">
        <v>1063096</v>
      </c>
      <c r="J46" s="39">
        <v>1057315</v>
      </c>
      <c r="K46" s="39">
        <v>1055003</v>
      </c>
      <c r="L46" s="39">
        <v>1053646</v>
      </c>
      <c r="M46" s="39">
        <v>1053994</v>
      </c>
      <c r="N46" s="39">
        <v>1053829</v>
      </c>
      <c r="O46" s="39">
        <v>1054893</v>
      </c>
      <c r="P46" s="39">
        <v>1055560</v>
      </c>
      <c r="Q46" s="39">
        <v>1056511</v>
      </c>
      <c r="R46" s="39">
        <v>1056886</v>
      </c>
      <c r="S46" s="39">
        <v>1057816</v>
      </c>
      <c r="T46" s="39">
        <v>1056554</v>
      </c>
      <c r="U46" s="39">
        <v>1059338</v>
      </c>
      <c r="V46" s="39">
        <v>1058158</v>
      </c>
      <c r="W46" s="39">
        <v>1096487</v>
      </c>
      <c r="X46" s="39">
        <v>1097381</v>
      </c>
      <c r="Y46" s="39">
        <v>1098275</v>
      </c>
      <c r="Z46" s="39">
        <v>1101183</v>
      </c>
      <c r="AA46" s="39">
        <v>1110415</v>
      </c>
      <c r="AB46" s="39">
        <v>1114521</v>
      </c>
      <c r="AC46" s="40">
        <f t="shared" si="6"/>
        <v>6.1177718449005394E-2</v>
      </c>
      <c r="AD46" s="41">
        <f t="shared" si="7"/>
        <v>2.3779968199804102E-3</v>
      </c>
      <c r="AE46" s="41">
        <f t="shared" si="8"/>
        <v>5.3239086551259973E-3</v>
      </c>
      <c r="AF46" s="41">
        <f t="shared" si="9"/>
        <v>3.2679849166563635E-3</v>
      </c>
      <c r="AG46" s="41">
        <f t="shared" si="10"/>
        <v>4.9066480639512466E-3</v>
      </c>
      <c r="AH46" s="41">
        <f t="shared" si="11"/>
        <v>3.6977166194620929E-3</v>
      </c>
    </row>
    <row r="47" spans="1:34" ht="15" customHeight="1" x14ac:dyDescent="0.25">
      <c r="A47" s="37">
        <v>46</v>
      </c>
      <c r="B47" s="42" t="s">
        <v>525</v>
      </c>
      <c r="C47" s="43">
        <v>786373</v>
      </c>
      <c r="D47" s="43">
        <v>795699</v>
      </c>
      <c r="E47" s="43">
        <v>806169</v>
      </c>
      <c r="F47" s="43">
        <v>818003</v>
      </c>
      <c r="G47" s="43">
        <v>830803</v>
      </c>
      <c r="H47" s="43">
        <v>845150</v>
      </c>
      <c r="I47" s="43">
        <v>859268</v>
      </c>
      <c r="J47" s="43">
        <v>871749</v>
      </c>
      <c r="K47" s="43">
        <v>883874</v>
      </c>
      <c r="L47" s="43">
        <v>891730</v>
      </c>
      <c r="M47" s="43">
        <v>899647</v>
      </c>
      <c r="N47" s="43">
        <v>907590</v>
      </c>
      <c r="O47" s="43">
        <v>915518</v>
      </c>
      <c r="P47" s="43">
        <v>924062</v>
      </c>
      <c r="Q47" s="43">
        <v>933131</v>
      </c>
      <c r="R47" s="43">
        <v>942065</v>
      </c>
      <c r="S47" s="43">
        <v>949989</v>
      </c>
      <c r="T47" s="43">
        <v>957942</v>
      </c>
      <c r="U47" s="43">
        <v>966985</v>
      </c>
      <c r="V47" s="43">
        <v>976668</v>
      </c>
      <c r="W47" s="43">
        <v>991890</v>
      </c>
      <c r="X47" s="43">
        <v>1005130</v>
      </c>
      <c r="Y47" s="43">
        <v>1020279</v>
      </c>
      <c r="Z47" s="43">
        <v>1035354</v>
      </c>
      <c r="AA47" s="43">
        <v>1050123</v>
      </c>
      <c r="AB47" s="43">
        <v>1059952</v>
      </c>
      <c r="AC47" s="40">
        <f t="shared" si="6"/>
        <v>0.34789978801408494</v>
      </c>
      <c r="AD47" s="41">
        <f t="shared" si="7"/>
        <v>1.2013495994841916E-2</v>
      </c>
      <c r="AE47" s="41">
        <f t="shared" si="8"/>
        <v>1.1860244364038763E-2</v>
      </c>
      <c r="AF47" s="41">
        <f t="shared" si="9"/>
        <v>1.3361819602213165E-2</v>
      </c>
      <c r="AG47" s="41">
        <f t="shared" si="10"/>
        <v>1.2797024921547218E-2</v>
      </c>
      <c r="AH47" s="41">
        <f t="shared" si="11"/>
        <v>9.359855940685044E-3</v>
      </c>
    </row>
    <row r="48" spans="1:34" ht="15" customHeight="1" x14ac:dyDescent="0.25">
      <c r="A48" s="37">
        <v>47</v>
      </c>
      <c r="B48" s="38" t="s">
        <v>526</v>
      </c>
      <c r="C48" s="39">
        <v>755844</v>
      </c>
      <c r="D48" s="39">
        <v>757972</v>
      </c>
      <c r="E48" s="39">
        <v>760020</v>
      </c>
      <c r="F48" s="39">
        <v>763729</v>
      </c>
      <c r="G48" s="39">
        <v>770396</v>
      </c>
      <c r="H48" s="39">
        <v>775493</v>
      </c>
      <c r="I48" s="39">
        <v>783033</v>
      </c>
      <c r="J48" s="39">
        <v>791623</v>
      </c>
      <c r="K48" s="39">
        <v>799124</v>
      </c>
      <c r="L48" s="39">
        <v>807067</v>
      </c>
      <c r="M48" s="39">
        <v>816193</v>
      </c>
      <c r="N48" s="39">
        <v>823740</v>
      </c>
      <c r="O48" s="39">
        <v>833859</v>
      </c>
      <c r="P48" s="39">
        <v>842751</v>
      </c>
      <c r="Q48" s="39">
        <v>849670</v>
      </c>
      <c r="R48" s="39">
        <v>854663</v>
      </c>
      <c r="S48" s="39">
        <v>863693</v>
      </c>
      <c r="T48" s="39">
        <v>873732</v>
      </c>
      <c r="U48" s="39">
        <v>879386</v>
      </c>
      <c r="V48" s="39">
        <v>887127</v>
      </c>
      <c r="W48" s="39">
        <v>887808</v>
      </c>
      <c r="X48" s="39">
        <v>896303</v>
      </c>
      <c r="Y48" s="39">
        <v>909156</v>
      </c>
      <c r="Z48" s="39">
        <v>917739</v>
      </c>
      <c r="AA48" s="39">
        <v>927110</v>
      </c>
      <c r="AB48" s="39">
        <v>935094</v>
      </c>
      <c r="AC48" s="40">
        <f t="shared" si="6"/>
        <v>0.23715211075301251</v>
      </c>
      <c r="AD48" s="41">
        <f t="shared" si="7"/>
        <v>8.5488163335112333E-3</v>
      </c>
      <c r="AE48" s="41">
        <f t="shared" si="8"/>
        <v>9.0345493658123832E-3</v>
      </c>
      <c r="AF48" s="41">
        <f t="shared" si="9"/>
        <v>1.0432352581462467E-2</v>
      </c>
      <c r="AG48" s="41">
        <f t="shared" si="10"/>
        <v>9.4208872619547801E-3</v>
      </c>
      <c r="AH48" s="41">
        <f t="shared" si="11"/>
        <v>8.6117073486425555E-3</v>
      </c>
    </row>
    <row r="49" spans="1:34" ht="15" customHeight="1" x14ac:dyDescent="0.25">
      <c r="A49" s="37">
        <v>48</v>
      </c>
      <c r="B49" s="42" t="s">
        <v>527</v>
      </c>
      <c r="C49" s="43">
        <v>642023</v>
      </c>
      <c r="D49" s="43">
        <v>639062</v>
      </c>
      <c r="E49" s="43">
        <v>638168</v>
      </c>
      <c r="F49" s="43">
        <v>638817</v>
      </c>
      <c r="G49" s="43">
        <v>644705</v>
      </c>
      <c r="H49" s="43">
        <v>646089</v>
      </c>
      <c r="I49" s="43">
        <v>649422</v>
      </c>
      <c r="J49" s="43">
        <v>652822</v>
      </c>
      <c r="K49" s="43">
        <v>657569</v>
      </c>
      <c r="L49" s="43">
        <v>664968</v>
      </c>
      <c r="M49" s="43">
        <v>674752</v>
      </c>
      <c r="N49" s="43">
        <v>685526</v>
      </c>
      <c r="O49" s="43">
        <v>702227</v>
      </c>
      <c r="P49" s="43">
        <v>723149</v>
      </c>
      <c r="Q49" s="43">
        <v>738736</v>
      </c>
      <c r="R49" s="43">
        <v>755537</v>
      </c>
      <c r="S49" s="43">
        <v>756114</v>
      </c>
      <c r="T49" s="43">
        <v>756755</v>
      </c>
      <c r="U49" s="43">
        <v>760062</v>
      </c>
      <c r="V49" s="43">
        <v>763724</v>
      </c>
      <c r="W49" s="43">
        <v>779612</v>
      </c>
      <c r="X49" s="43">
        <v>777977</v>
      </c>
      <c r="Y49" s="43">
        <v>780191</v>
      </c>
      <c r="Z49" s="43">
        <v>787071</v>
      </c>
      <c r="AA49" s="43">
        <v>793387</v>
      </c>
      <c r="AB49" s="43">
        <v>799358</v>
      </c>
      <c r="AC49" s="40">
        <f t="shared" si="6"/>
        <v>0.24506131400276937</v>
      </c>
      <c r="AD49" s="41">
        <f t="shared" si="7"/>
        <v>8.8059372164441818E-3</v>
      </c>
      <c r="AE49" s="41">
        <f t="shared" si="8"/>
        <v>5.6539385975842293E-3</v>
      </c>
      <c r="AF49" s="41">
        <f t="shared" si="9"/>
        <v>5.0150425331503268E-3</v>
      </c>
      <c r="AG49" s="41">
        <f t="shared" si="10"/>
        <v>8.1228608611980668E-3</v>
      </c>
      <c r="AH49" s="41">
        <f t="shared" si="11"/>
        <v>7.5259614790764151E-3</v>
      </c>
    </row>
    <row r="50" spans="1:34" ht="15" customHeight="1" x14ac:dyDescent="0.25">
      <c r="A50" s="37">
        <v>49</v>
      </c>
      <c r="B50" s="38" t="s">
        <v>528</v>
      </c>
      <c r="C50" s="39">
        <v>627963</v>
      </c>
      <c r="D50" s="39">
        <v>633714</v>
      </c>
      <c r="E50" s="39">
        <v>642337</v>
      </c>
      <c r="F50" s="39">
        <v>648414</v>
      </c>
      <c r="G50" s="39">
        <v>659286</v>
      </c>
      <c r="H50" s="39">
        <v>666946</v>
      </c>
      <c r="I50" s="39">
        <v>675302</v>
      </c>
      <c r="J50" s="39">
        <v>680300</v>
      </c>
      <c r="K50" s="39">
        <v>687455</v>
      </c>
      <c r="L50" s="39">
        <v>698895</v>
      </c>
      <c r="M50" s="39">
        <v>713982</v>
      </c>
      <c r="N50" s="39">
        <v>722349</v>
      </c>
      <c r="O50" s="39">
        <v>730810</v>
      </c>
      <c r="P50" s="39">
        <v>737626</v>
      </c>
      <c r="Q50" s="39">
        <v>737075</v>
      </c>
      <c r="R50" s="39">
        <v>738430</v>
      </c>
      <c r="S50" s="39">
        <v>742575</v>
      </c>
      <c r="T50" s="39">
        <v>740983</v>
      </c>
      <c r="U50" s="39">
        <v>736624</v>
      </c>
      <c r="V50" s="39">
        <v>733603</v>
      </c>
      <c r="W50" s="39">
        <v>732906</v>
      </c>
      <c r="X50" s="39">
        <v>734590</v>
      </c>
      <c r="Y50" s="39">
        <v>733659</v>
      </c>
      <c r="Z50" s="39">
        <v>734654</v>
      </c>
      <c r="AA50" s="39">
        <v>736537</v>
      </c>
      <c r="AB50" s="39">
        <v>737270</v>
      </c>
      <c r="AC50" s="40">
        <f t="shared" si="6"/>
        <v>0.17406598796425904</v>
      </c>
      <c r="AD50" s="41">
        <f t="shared" si="7"/>
        <v>6.4395625037563242E-3</v>
      </c>
      <c r="AE50" s="41">
        <f t="shared" si="8"/>
        <v>-1.5720120076145871E-4</v>
      </c>
      <c r="AF50" s="41">
        <f t="shared" si="9"/>
        <v>1.188049495003396E-3</v>
      </c>
      <c r="AG50" s="41">
        <f t="shared" si="10"/>
        <v>1.6379506979562475E-3</v>
      </c>
      <c r="AH50" s="41">
        <f t="shared" si="11"/>
        <v>9.9519779725933664E-4</v>
      </c>
    </row>
    <row r="51" spans="1:34" ht="15" customHeight="1" x14ac:dyDescent="0.25">
      <c r="A51" s="37">
        <v>50</v>
      </c>
      <c r="B51" s="42" t="s">
        <v>529</v>
      </c>
      <c r="C51" s="43">
        <v>572046</v>
      </c>
      <c r="D51" s="43">
        <v>574504</v>
      </c>
      <c r="E51" s="43">
        <v>573158</v>
      </c>
      <c r="F51" s="43">
        <v>568502</v>
      </c>
      <c r="G51" s="43">
        <v>567754</v>
      </c>
      <c r="H51" s="43">
        <v>567136</v>
      </c>
      <c r="I51" s="43">
        <v>570681</v>
      </c>
      <c r="J51" s="43">
        <v>574404</v>
      </c>
      <c r="K51" s="43">
        <v>580236</v>
      </c>
      <c r="L51" s="43">
        <v>592228</v>
      </c>
      <c r="M51" s="43">
        <v>605282</v>
      </c>
      <c r="N51" s="43">
        <v>620290</v>
      </c>
      <c r="O51" s="43">
        <v>635737</v>
      </c>
      <c r="P51" s="43">
        <v>651559</v>
      </c>
      <c r="Q51" s="43">
        <v>663603</v>
      </c>
      <c r="R51" s="43">
        <v>677014</v>
      </c>
      <c r="S51" s="43">
        <v>687576</v>
      </c>
      <c r="T51" s="43">
        <v>697079</v>
      </c>
      <c r="U51" s="43">
        <v>704147</v>
      </c>
      <c r="V51" s="43">
        <v>708253</v>
      </c>
      <c r="W51" s="43">
        <v>670958</v>
      </c>
      <c r="X51" s="43">
        <v>669637</v>
      </c>
      <c r="Y51" s="43">
        <v>674501</v>
      </c>
      <c r="Z51" s="43">
        <v>682559</v>
      </c>
      <c r="AA51" s="43">
        <v>691310</v>
      </c>
      <c r="AB51" s="43">
        <v>693645</v>
      </c>
      <c r="AC51" s="40">
        <f t="shared" si="6"/>
        <v>0.21256856966048185</v>
      </c>
      <c r="AD51" s="41">
        <f t="shared" si="7"/>
        <v>7.739431545326525E-3</v>
      </c>
      <c r="AE51" s="41">
        <f t="shared" si="8"/>
        <v>2.4297821564602806E-3</v>
      </c>
      <c r="AF51" s="41">
        <f t="shared" si="9"/>
        <v>6.6729174404154268E-3</v>
      </c>
      <c r="AG51" s="41">
        <f t="shared" si="10"/>
        <v>9.3726992135536591E-3</v>
      </c>
      <c r="AH51" s="41">
        <f t="shared" si="11"/>
        <v>3.3776453400066542E-3</v>
      </c>
    </row>
    <row r="52" spans="1:34" ht="15" customHeight="1" x14ac:dyDescent="0.25">
      <c r="A52" s="37">
        <v>51</v>
      </c>
      <c r="B52" s="38" t="s">
        <v>530</v>
      </c>
      <c r="C52" s="39">
        <v>609618</v>
      </c>
      <c r="D52" s="39">
        <v>612223</v>
      </c>
      <c r="E52" s="39">
        <v>615442</v>
      </c>
      <c r="F52" s="39">
        <v>617858</v>
      </c>
      <c r="G52" s="39">
        <v>619920</v>
      </c>
      <c r="H52" s="39">
        <v>621215</v>
      </c>
      <c r="I52" s="39">
        <v>622892</v>
      </c>
      <c r="J52" s="39">
        <v>623481</v>
      </c>
      <c r="K52" s="39">
        <v>624151</v>
      </c>
      <c r="L52" s="39">
        <v>624817</v>
      </c>
      <c r="M52" s="39">
        <v>625886</v>
      </c>
      <c r="N52" s="39">
        <v>627197</v>
      </c>
      <c r="O52" s="39">
        <v>626361</v>
      </c>
      <c r="P52" s="39">
        <v>626603</v>
      </c>
      <c r="Q52" s="39">
        <v>625693</v>
      </c>
      <c r="R52" s="39">
        <v>625810</v>
      </c>
      <c r="S52" s="39">
        <v>624366</v>
      </c>
      <c r="T52" s="39">
        <v>625132</v>
      </c>
      <c r="U52" s="39">
        <v>624802</v>
      </c>
      <c r="V52" s="39">
        <v>624046</v>
      </c>
      <c r="W52" s="39">
        <v>642965</v>
      </c>
      <c r="X52" s="39">
        <v>647238</v>
      </c>
      <c r="Y52" s="39">
        <v>647614</v>
      </c>
      <c r="Z52" s="39">
        <v>647722</v>
      </c>
      <c r="AA52" s="39">
        <v>646521</v>
      </c>
      <c r="AB52" s="39">
        <v>644663</v>
      </c>
      <c r="AC52" s="40">
        <f t="shared" si="6"/>
        <v>5.7486819614906384E-2</v>
      </c>
      <c r="AD52" s="41">
        <f t="shared" si="7"/>
        <v>2.2383080052155169E-3</v>
      </c>
      <c r="AE52" s="41">
        <f t="shared" si="8"/>
        <v>2.9724980351879537E-3</v>
      </c>
      <c r="AF52" s="41">
        <f t="shared" si="9"/>
        <v>5.2762098847236594E-4</v>
      </c>
      <c r="AG52" s="41">
        <f t="shared" si="10"/>
        <v>-1.5212218398362731E-3</v>
      </c>
      <c r="AH52" s="41">
        <f t="shared" si="11"/>
        <v>-2.873843231697037E-3</v>
      </c>
    </row>
    <row r="53" spans="1:34" ht="15" customHeight="1" x14ac:dyDescent="0.25">
      <c r="A53" s="37">
        <v>52</v>
      </c>
      <c r="B53" s="42" t="s">
        <v>531</v>
      </c>
      <c r="C53" s="43">
        <v>494300</v>
      </c>
      <c r="D53" s="43">
        <v>494657</v>
      </c>
      <c r="E53" s="43">
        <v>500017</v>
      </c>
      <c r="F53" s="43">
        <v>503453</v>
      </c>
      <c r="G53" s="43">
        <v>509106</v>
      </c>
      <c r="H53" s="43">
        <v>514157</v>
      </c>
      <c r="I53" s="43">
        <v>522667</v>
      </c>
      <c r="J53" s="43">
        <v>534876</v>
      </c>
      <c r="K53" s="43">
        <v>546043</v>
      </c>
      <c r="L53" s="43">
        <v>559851</v>
      </c>
      <c r="M53" s="43">
        <v>564531</v>
      </c>
      <c r="N53" s="43">
        <v>567491</v>
      </c>
      <c r="O53" s="43">
        <v>576656</v>
      </c>
      <c r="P53" s="43">
        <v>582620</v>
      </c>
      <c r="Q53" s="43">
        <v>583159</v>
      </c>
      <c r="R53" s="43">
        <v>586389</v>
      </c>
      <c r="S53" s="43">
        <v>585243</v>
      </c>
      <c r="T53" s="43">
        <v>579994</v>
      </c>
      <c r="U53" s="43">
        <v>579054</v>
      </c>
      <c r="V53" s="43">
        <v>580116</v>
      </c>
      <c r="W53" s="43">
        <v>577669</v>
      </c>
      <c r="X53" s="43">
        <v>579662</v>
      </c>
      <c r="Y53" s="43">
        <v>581742</v>
      </c>
      <c r="Z53" s="43">
        <v>584666</v>
      </c>
      <c r="AA53" s="43">
        <v>586722</v>
      </c>
      <c r="AB53" s="43">
        <v>588753</v>
      </c>
      <c r="AC53" s="40">
        <f t="shared" si="6"/>
        <v>0.19108436172364959</v>
      </c>
      <c r="AD53" s="41">
        <f t="shared" si="7"/>
        <v>7.0190839238479796E-3</v>
      </c>
      <c r="AE53" s="41">
        <f t="shared" si="8"/>
        <v>4.0241584645617223E-4</v>
      </c>
      <c r="AF53" s="41">
        <f t="shared" si="9"/>
        <v>3.80837361164299E-3</v>
      </c>
      <c r="AG53" s="41">
        <f t="shared" si="10"/>
        <v>4.0012136942004783E-3</v>
      </c>
      <c r="AH53" s="41">
        <f t="shared" si="11"/>
        <v>3.461605325861311E-3</v>
      </c>
    </row>
    <row r="55" spans="1:34" ht="15" customHeight="1" x14ac:dyDescent="0.25">
      <c r="B55" s="44" t="s">
        <v>532</v>
      </c>
      <c r="C55" s="45">
        <f t="shared" ref="C55:AB55" si="12">SUM(C2:C53)</f>
        <v>285973016</v>
      </c>
      <c r="D55" s="45">
        <f t="shared" si="12"/>
        <v>288787729</v>
      </c>
      <c r="E55" s="45">
        <f t="shared" si="12"/>
        <v>291448894</v>
      </c>
      <c r="F55" s="45">
        <f t="shared" si="12"/>
        <v>293934028</v>
      </c>
      <c r="G55" s="45">
        <f t="shared" si="12"/>
        <v>296632176</v>
      </c>
      <c r="H55" s="45">
        <f t="shared" si="12"/>
        <v>299337961</v>
      </c>
      <c r="I55" s="45">
        <f t="shared" si="12"/>
        <v>302185126</v>
      </c>
      <c r="J55" s="45">
        <f t="shared" si="12"/>
        <v>305014202</v>
      </c>
      <c r="K55" s="45">
        <f t="shared" si="12"/>
        <v>307854832</v>
      </c>
      <c r="L55" s="45">
        <f t="shared" si="12"/>
        <v>310511939</v>
      </c>
      <c r="M55" s="45">
        <f t="shared" si="12"/>
        <v>313048668</v>
      </c>
      <c r="N55" s="45">
        <f t="shared" si="12"/>
        <v>315262213</v>
      </c>
      <c r="O55" s="45">
        <f t="shared" si="12"/>
        <v>317512150</v>
      </c>
      <c r="P55" s="45">
        <f t="shared" si="12"/>
        <v>319653024</v>
      </c>
      <c r="Q55" s="45">
        <f t="shared" si="12"/>
        <v>321921203</v>
      </c>
      <c r="R55" s="45">
        <f t="shared" si="12"/>
        <v>324212226</v>
      </c>
      <c r="S55" s="45">
        <f t="shared" si="12"/>
        <v>326478427</v>
      </c>
      <c r="T55" s="45">
        <f t="shared" si="12"/>
        <v>328447412</v>
      </c>
      <c r="U55" s="45">
        <f t="shared" si="12"/>
        <v>330031543</v>
      </c>
      <c r="V55" s="45">
        <f t="shared" si="12"/>
        <v>331523506</v>
      </c>
      <c r="W55" s="45">
        <f t="shared" si="12"/>
        <v>334859695</v>
      </c>
      <c r="X55" s="45">
        <f t="shared" si="12"/>
        <v>335362897</v>
      </c>
      <c r="Y55" s="45">
        <f t="shared" si="12"/>
        <v>337216452</v>
      </c>
      <c r="Z55" s="45">
        <f t="shared" si="12"/>
        <v>339958846</v>
      </c>
      <c r="AA55" s="45">
        <f t="shared" si="12"/>
        <v>343206318</v>
      </c>
      <c r="AB55" s="45">
        <f t="shared" si="12"/>
        <v>344969692</v>
      </c>
      <c r="AC55" s="46">
        <f>(AB55-C55)/C55</f>
        <v>0.20630154839504158</v>
      </c>
      <c r="AD55" s="47">
        <f>(AB55/C55)^(1/25)-1</f>
        <v>7.530577533314764E-3</v>
      </c>
      <c r="AE55" s="47">
        <f>(AB55/R55)^(1/10)-1</f>
        <v>6.2251204252299353E-3</v>
      </c>
      <c r="AF55" s="47">
        <f>(AB55/W55)^(1/5)-1</f>
        <v>5.966718511251301E-3</v>
      </c>
      <c r="AG55" s="47">
        <f>(AB55/Y55)^(1/3)-1</f>
        <v>7.6059624688022964E-3</v>
      </c>
      <c r="AH55" s="47">
        <f>(AB55-AA55)/AA55</f>
        <v>5.1379415457031303E-3</v>
      </c>
    </row>
    <row r="57" spans="1:34" ht="15.75" customHeight="1" x14ac:dyDescent="0.25">
      <c r="A57" s="17" t="s">
        <v>533</v>
      </c>
    </row>
    <row r="58" spans="1:34" ht="30" customHeight="1" x14ac:dyDescent="0.25">
      <c r="A58" s="48" t="s">
        <v>467</v>
      </c>
      <c r="B58" s="48" t="s">
        <v>468</v>
      </c>
      <c r="C58" s="48" t="s">
        <v>534</v>
      </c>
      <c r="D58" s="48" t="s">
        <v>535</v>
      </c>
      <c r="E58" s="48" t="s">
        <v>536</v>
      </c>
      <c r="F58" s="48" t="s">
        <v>537</v>
      </c>
      <c r="H58" s="18" t="s">
        <v>538</v>
      </c>
      <c r="I58" s="18" t="s">
        <v>539</v>
      </c>
      <c r="J58" s="18" t="s">
        <v>537</v>
      </c>
    </row>
    <row r="59" spans="1:34" ht="15" customHeight="1" x14ac:dyDescent="0.25">
      <c r="A59" s="25">
        <v>1</v>
      </c>
      <c r="B59" s="49" t="str">
        <f>INDEX($H$59:$H$110,MATCH(LARGE($I$59:$I$110,1),$I$59:$I$110,0))</f>
        <v>Texas</v>
      </c>
      <c r="C59" s="50">
        <f t="shared" ref="C59:C90" si="13">INDEX($W$2:$W$53,MATCH(B59,$B$2:$B$53,0))</f>
        <v>29237895</v>
      </c>
      <c r="D59" s="50">
        <f t="shared" ref="D59:D90" si="14">INDEX($AB$2:$AB$53,MATCH(B59,$B$2:$B$53,0))</f>
        <v>31709821</v>
      </c>
      <c r="E59" s="51">
        <f t="shared" ref="E59:E90" si="15">D59-C59</f>
        <v>2471926</v>
      </c>
      <c r="F59" s="52">
        <f t="shared" ref="F59:F90" si="16">E59/C59</f>
        <v>8.454527933697005E-2</v>
      </c>
      <c r="H59" s="49" t="str">
        <f t="shared" ref="H59:H90" si="17">B2</f>
        <v>California</v>
      </c>
      <c r="I59" s="50">
        <f t="shared" ref="I59:I90" si="18">AB2-W2</f>
        <v>-172499</v>
      </c>
      <c r="J59" s="52">
        <f t="shared" ref="J59:J90" si="19">(AB2-W2)/W2</f>
        <v>-4.3639910414460621E-3</v>
      </c>
    </row>
    <row r="60" spans="1:34" ht="15" customHeight="1" x14ac:dyDescent="0.25">
      <c r="A60" s="25">
        <v>2</v>
      </c>
      <c r="B60" s="53" t="str">
        <f>INDEX($H$59:$H$110,MATCH(LARGE($I$59:$I$110,2),$I$59:$I$110,0))</f>
        <v>Florida</v>
      </c>
      <c r="C60" s="54">
        <f t="shared" si="13"/>
        <v>21591325</v>
      </c>
      <c r="D60" s="54">
        <f t="shared" si="14"/>
        <v>23462518</v>
      </c>
      <c r="E60" s="55">
        <f t="shared" si="15"/>
        <v>1871193</v>
      </c>
      <c r="F60" s="56">
        <f t="shared" si="16"/>
        <v>8.666411162816548E-2</v>
      </c>
      <c r="H60" s="53" t="str">
        <f t="shared" si="17"/>
        <v>Texas</v>
      </c>
      <c r="I60" s="54">
        <f t="shared" si="18"/>
        <v>2471926</v>
      </c>
      <c r="J60" s="56">
        <f t="shared" si="19"/>
        <v>8.454527933697005E-2</v>
      </c>
    </row>
    <row r="61" spans="1:34" ht="15" customHeight="1" x14ac:dyDescent="0.25">
      <c r="A61" s="25">
        <v>3</v>
      </c>
      <c r="B61" s="49" t="str">
        <f>INDEX($H$59:$H$110,MATCH(LARGE($I$59:$I$110,3),$I$59:$I$110,0))</f>
        <v>North Carolina</v>
      </c>
      <c r="C61" s="50">
        <f t="shared" si="13"/>
        <v>10450215</v>
      </c>
      <c r="D61" s="50">
        <f t="shared" si="14"/>
        <v>11197968</v>
      </c>
      <c r="E61" s="51">
        <f t="shared" si="15"/>
        <v>747753</v>
      </c>
      <c r="F61" s="52">
        <f t="shared" si="16"/>
        <v>7.1553838844463966E-2</v>
      </c>
      <c r="H61" s="49" t="str">
        <f t="shared" si="17"/>
        <v>Florida</v>
      </c>
      <c r="I61" s="50">
        <f t="shared" si="18"/>
        <v>1871193</v>
      </c>
      <c r="J61" s="52">
        <f t="shared" si="19"/>
        <v>8.666411162816548E-2</v>
      </c>
    </row>
    <row r="62" spans="1:34" ht="15" customHeight="1" x14ac:dyDescent="0.25">
      <c r="A62" s="25">
        <v>4</v>
      </c>
      <c r="B62" s="53" t="str">
        <f>INDEX($H$59:$H$110,MATCH(LARGE($I$59:$I$110,4),$I$59:$I$110,0))</f>
        <v>Georgia</v>
      </c>
      <c r="C62" s="54">
        <f t="shared" si="13"/>
        <v>10732595</v>
      </c>
      <c r="D62" s="54">
        <f t="shared" si="14"/>
        <v>11302748</v>
      </c>
      <c r="E62" s="55">
        <f t="shared" si="15"/>
        <v>570153</v>
      </c>
      <c r="F62" s="56">
        <f t="shared" si="16"/>
        <v>5.3123499023302378E-2</v>
      </c>
      <c r="H62" s="53" t="str">
        <f t="shared" si="17"/>
        <v>New York</v>
      </c>
      <c r="I62" s="54">
        <f t="shared" si="18"/>
        <v>-119835</v>
      </c>
      <c r="J62" s="56">
        <f t="shared" si="19"/>
        <v>-5.9553443842446738E-3</v>
      </c>
    </row>
    <row r="63" spans="1:34" ht="15" customHeight="1" x14ac:dyDescent="0.25">
      <c r="A63" s="25">
        <v>5</v>
      </c>
      <c r="B63" s="49" t="str">
        <f>INDEX($H$59:$H$110,MATCH(LARGE($I$59:$I$110,5),$I$59:$I$110,0))</f>
        <v>South Carolina</v>
      </c>
      <c r="C63" s="50">
        <f t="shared" si="13"/>
        <v>5131992</v>
      </c>
      <c r="D63" s="50">
        <f t="shared" si="14"/>
        <v>5570274</v>
      </c>
      <c r="E63" s="51">
        <f t="shared" si="15"/>
        <v>438282</v>
      </c>
      <c r="F63" s="52">
        <f t="shared" si="16"/>
        <v>8.5401925801910833E-2</v>
      </c>
      <c r="H63" s="49" t="str">
        <f t="shared" si="17"/>
        <v>Pennsylvania</v>
      </c>
      <c r="I63" s="50">
        <f t="shared" si="18"/>
        <v>63856</v>
      </c>
      <c r="J63" s="52">
        <f t="shared" si="19"/>
        <v>4.9136721604336742E-3</v>
      </c>
    </row>
    <row r="64" spans="1:34" ht="15" customHeight="1" x14ac:dyDescent="0.25">
      <c r="A64" s="25">
        <v>6</v>
      </c>
      <c r="B64" s="53" t="str">
        <f>INDEX($H$59:$H$110,MATCH(LARGE($I$59:$I$110,6),$I$59:$I$110,0))</f>
        <v>Arizona</v>
      </c>
      <c r="C64" s="54">
        <f t="shared" si="13"/>
        <v>7186647</v>
      </c>
      <c r="D64" s="54">
        <f t="shared" si="14"/>
        <v>7623818</v>
      </c>
      <c r="E64" s="55">
        <f t="shared" si="15"/>
        <v>437171</v>
      </c>
      <c r="F64" s="56">
        <f t="shared" si="16"/>
        <v>6.083101062289549E-2</v>
      </c>
      <c r="H64" s="53" t="str">
        <f t="shared" si="17"/>
        <v>Illinois</v>
      </c>
      <c r="I64" s="54">
        <f t="shared" si="18"/>
        <v>-76207</v>
      </c>
      <c r="J64" s="56">
        <f t="shared" si="19"/>
        <v>-5.9558364493095461E-3</v>
      </c>
    </row>
    <row r="65" spans="1:10" ht="15" customHeight="1" x14ac:dyDescent="0.25">
      <c r="A65" s="25">
        <v>7</v>
      </c>
      <c r="B65" s="49" t="str">
        <f>INDEX($H$59:$H$110,MATCH(LARGE($I$59:$I$110,7),$I$59:$I$110,0))</f>
        <v>Tennessee</v>
      </c>
      <c r="C65" s="50">
        <f t="shared" si="13"/>
        <v>6927736</v>
      </c>
      <c r="D65" s="50">
        <f t="shared" si="14"/>
        <v>7315076</v>
      </c>
      <c r="E65" s="51">
        <f t="shared" si="15"/>
        <v>387340</v>
      </c>
      <c r="F65" s="52">
        <f t="shared" si="16"/>
        <v>5.5911483924907072E-2</v>
      </c>
      <c r="H65" s="49" t="str">
        <f t="shared" si="17"/>
        <v>Ohio</v>
      </c>
      <c r="I65" s="50">
        <f t="shared" si="18"/>
        <v>101976</v>
      </c>
      <c r="J65" s="52">
        <f t="shared" si="19"/>
        <v>8.6431076945661222E-3</v>
      </c>
    </row>
    <row r="66" spans="1:10" ht="15" customHeight="1" x14ac:dyDescent="0.25">
      <c r="A66" s="25">
        <v>8</v>
      </c>
      <c r="B66" s="53" t="str">
        <f>INDEX($H$59:$H$110,MATCH(LARGE($I$59:$I$110,8),$I$59:$I$110,0))</f>
        <v>New Jersey</v>
      </c>
      <c r="C66" s="54">
        <f t="shared" si="13"/>
        <v>9270476</v>
      </c>
      <c r="D66" s="54">
        <f t="shared" si="14"/>
        <v>9548215</v>
      </c>
      <c r="E66" s="55">
        <f t="shared" si="15"/>
        <v>277739</v>
      </c>
      <c r="F66" s="56">
        <f t="shared" si="16"/>
        <v>2.9959518799250438E-2</v>
      </c>
      <c r="H66" s="53" t="str">
        <f t="shared" si="17"/>
        <v>Georgia</v>
      </c>
      <c r="I66" s="54">
        <f t="shared" si="18"/>
        <v>570153</v>
      </c>
      <c r="J66" s="56">
        <f t="shared" si="19"/>
        <v>5.3123499023302378E-2</v>
      </c>
    </row>
    <row r="67" spans="1:10" ht="15" customHeight="1" x14ac:dyDescent="0.25">
      <c r="A67" s="25">
        <v>9</v>
      </c>
      <c r="B67" s="49" t="str">
        <f>INDEX($H$59:$H$110,MATCH(LARGE($I$59:$I$110,9),$I$59:$I$110,0))</f>
        <v>Washington</v>
      </c>
      <c r="C67" s="50">
        <f t="shared" si="13"/>
        <v>7726812</v>
      </c>
      <c r="D67" s="50">
        <f t="shared" si="14"/>
        <v>8001020</v>
      </c>
      <c r="E67" s="51">
        <f t="shared" si="15"/>
        <v>274208</v>
      </c>
      <c r="F67" s="52">
        <f t="shared" si="16"/>
        <v>3.5487857087761421E-2</v>
      </c>
      <c r="H67" s="49" t="str">
        <f t="shared" si="17"/>
        <v>North Carolina</v>
      </c>
      <c r="I67" s="50">
        <f t="shared" si="18"/>
        <v>747753</v>
      </c>
      <c r="J67" s="52">
        <f t="shared" si="19"/>
        <v>7.1553838844463966E-2</v>
      </c>
    </row>
    <row r="68" spans="1:10" ht="15" customHeight="1" x14ac:dyDescent="0.25">
      <c r="A68" s="25">
        <v>10</v>
      </c>
      <c r="B68" s="53" t="str">
        <f>INDEX($H$59:$H$110,MATCH(LARGE($I$59:$I$110,10),$I$59:$I$110,0))</f>
        <v>Utah</v>
      </c>
      <c r="C68" s="54">
        <f t="shared" si="13"/>
        <v>3283970</v>
      </c>
      <c r="D68" s="54">
        <f t="shared" si="14"/>
        <v>3538904</v>
      </c>
      <c r="E68" s="55">
        <f t="shared" si="15"/>
        <v>254934</v>
      </c>
      <c r="F68" s="56">
        <f t="shared" si="16"/>
        <v>7.7629820004445835E-2</v>
      </c>
      <c r="H68" s="53" t="str">
        <f t="shared" si="17"/>
        <v>Michigan</v>
      </c>
      <c r="I68" s="54">
        <f t="shared" si="18"/>
        <v>55590</v>
      </c>
      <c r="J68" s="56">
        <f t="shared" si="19"/>
        <v>5.5191002168920008E-3</v>
      </c>
    </row>
    <row r="69" spans="1:10" ht="15" customHeight="1" x14ac:dyDescent="0.25">
      <c r="A69" s="25">
        <v>11</v>
      </c>
      <c r="B69" s="49" t="str">
        <f>INDEX($H$59:$H$110,MATCH(LARGE($I$59:$I$110,11),$I$59:$I$110,0))</f>
        <v>Virginia</v>
      </c>
      <c r="C69" s="50">
        <f t="shared" si="13"/>
        <v>8637303</v>
      </c>
      <c r="D69" s="50">
        <f t="shared" si="14"/>
        <v>8880107</v>
      </c>
      <c r="E69" s="51">
        <f t="shared" si="15"/>
        <v>242804</v>
      </c>
      <c r="F69" s="52">
        <f t="shared" si="16"/>
        <v>2.8111089769572748E-2</v>
      </c>
      <c r="H69" s="49" t="str">
        <f t="shared" si="17"/>
        <v>New Jersey</v>
      </c>
      <c r="I69" s="50">
        <f t="shared" si="18"/>
        <v>277739</v>
      </c>
      <c r="J69" s="52">
        <f t="shared" si="19"/>
        <v>2.9959518799250438E-2</v>
      </c>
    </row>
    <row r="70" spans="1:10" ht="15" customHeight="1" x14ac:dyDescent="0.25">
      <c r="A70" s="25">
        <v>12</v>
      </c>
      <c r="B70" s="53" t="str">
        <f>INDEX($H$59:$H$110,MATCH(LARGE($I$59:$I$110,12),$I$59:$I$110,0))</f>
        <v>Colorado</v>
      </c>
      <c r="C70" s="54">
        <f t="shared" si="13"/>
        <v>5786873</v>
      </c>
      <c r="D70" s="54">
        <f t="shared" si="14"/>
        <v>6012561</v>
      </c>
      <c r="E70" s="55">
        <f t="shared" si="15"/>
        <v>225688</v>
      </c>
      <c r="F70" s="56">
        <f t="shared" si="16"/>
        <v>3.8999991878169785E-2</v>
      </c>
      <c r="H70" s="53" t="str">
        <f t="shared" si="17"/>
        <v>Virginia</v>
      </c>
      <c r="I70" s="54">
        <f t="shared" si="18"/>
        <v>242804</v>
      </c>
      <c r="J70" s="56">
        <f t="shared" si="19"/>
        <v>2.8111089769572748E-2</v>
      </c>
    </row>
    <row r="71" spans="1:10" ht="15" customHeight="1" x14ac:dyDescent="0.25">
      <c r="A71" s="25">
        <v>13</v>
      </c>
      <c r="B71" s="49" t="str">
        <f>INDEX($H$59:$H$110,MATCH(LARGE($I$59:$I$110,13),$I$59:$I$110,0))</f>
        <v>Indiana</v>
      </c>
      <c r="C71" s="50">
        <f t="shared" si="13"/>
        <v>6790290</v>
      </c>
      <c r="D71" s="50">
        <f t="shared" si="14"/>
        <v>6973333</v>
      </c>
      <c r="E71" s="51">
        <f t="shared" si="15"/>
        <v>183043</v>
      </c>
      <c r="F71" s="52">
        <f t="shared" si="16"/>
        <v>2.6956580646776501E-2</v>
      </c>
      <c r="H71" s="49" t="str">
        <f t="shared" si="17"/>
        <v>Washington</v>
      </c>
      <c r="I71" s="50">
        <f t="shared" si="18"/>
        <v>274208</v>
      </c>
      <c r="J71" s="52">
        <f t="shared" si="19"/>
        <v>3.5487857087761421E-2</v>
      </c>
    </row>
    <row r="72" spans="1:10" ht="15" customHeight="1" x14ac:dyDescent="0.25">
      <c r="A72" s="25">
        <v>14</v>
      </c>
      <c r="B72" s="53" t="str">
        <f>INDEX($H$59:$H$110,MATCH(LARGE($I$59:$I$110,14),$I$59:$I$110,0))</f>
        <v>Idaho</v>
      </c>
      <c r="C72" s="54">
        <f t="shared" si="13"/>
        <v>1849328</v>
      </c>
      <c r="D72" s="54">
        <f t="shared" si="14"/>
        <v>2029733</v>
      </c>
      <c r="E72" s="55">
        <f t="shared" si="15"/>
        <v>180405</v>
      </c>
      <c r="F72" s="56">
        <f t="shared" si="16"/>
        <v>9.7551651194379793E-2</v>
      </c>
      <c r="H72" s="53" t="str">
        <f t="shared" si="17"/>
        <v>Arizona</v>
      </c>
      <c r="I72" s="54">
        <f t="shared" si="18"/>
        <v>437171</v>
      </c>
      <c r="J72" s="56">
        <f t="shared" si="19"/>
        <v>6.083101062289549E-2</v>
      </c>
    </row>
    <row r="73" spans="1:10" ht="15" customHeight="1" x14ac:dyDescent="0.25">
      <c r="A73" s="25">
        <v>15</v>
      </c>
      <c r="B73" s="49" t="str">
        <f>INDEX($H$59:$H$110,MATCH(LARGE($I$59:$I$110,15),$I$59:$I$110,0))</f>
        <v>Massachusetts</v>
      </c>
      <c r="C73" s="50">
        <f t="shared" si="13"/>
        <v>6985320</v>
      </c>
      <c r="D73" s="50">
        <f t="shared" si="14"/>
        <v>7154084</v>
      </c>
      <c r="E73" s="51">
        <f t="shared" si="15"/>
        <v>168764</v>
      </c>
      <c r="F73" s="52">
        <f t="shared" si="16"/>
        <v>2.4159809428916643E-2</v>
      </c>
      <c r="H73" s="49" t="str">
        <f t="shared" si="17"/>
        <v>Tennessee</v>
      </c>
      <c r="I73" s="50">
        <f t="shared" si="18"/>
        <v>387340</v>
      </c>
      <c r="J73" s="52">
        <f t="shared" si="19"/>
        <v>5.5911483924907072E-2</v>
      </c>
    </row>
    <row r="74" spans="1:10" ht="15" customHeight="1" x14ac:dyDescent="0.25">
      <c r="A74" s="25">
        <v>16</v>
      </c>
      <c r="B74" s="53" t="str">
        <f>INDEX($H$59:$H$110,MATCH(LARGE($I$59:$I$110,16),$I$59:$I$110,0))</f>
        <v>Nevada</v>
      </c>
      <c r="C74" s="54">
        <f t="shared" si="13"/>
        <v>3116851</v>
      </c>
      <c r="D74" s="54">
        <f t="shared" si="14"/>
        <v>3282188</v>
      </c>
      <c r="E74" s="55">
        <f t="shared" si="15"/>
        <v>165337</v>
      </c>
      <c r="F74" s="56">
        <f t="shared" si="16"/>
        <v>5.3046167429883558E-2</v>
      </c>
      <c r="H74" s="53" t="str">
        <f t="shared" si="17"/>
        <v>Massachusetts</v>
      </c>
      <c r="I74" s="54">
        <f t="shared" si="18"/>
        <v>168764</v>
      </c>
      <c r="J74" s="56">
        <f t="shared" si="19"/>
        <v>2.4159809428916643E-2</v>
      </c>
    </row>
    <row r="75" spans="1:10" ht="15" customHeight="1" x14ac:dyDescent="0.25">
      <c r="A75" s="25">
        <v>17</v>
      </c>
      <c r="B75" s="49" t="str">
        <f>INDEX($H$59:$H$110,MATCH(LARGE($I$59:$I$110,17),$I$59:$I$110,0))</f>
        <v>Alabama</v>
      </c>
      <c r="C75" s="50">
        <f t="shared" si="13"/>
        <v>5032962</v>
      </c>
      <c r="D75" s="50">
        <f t="shared" si="14"/>
        <v>5193088</v>
      </c>
      <c r="E75" s="51">
        <f t="shared" si="15"/>
        <v>160126</v>
      </c>
      <c r="F75" s="52">
        <f t="shared" si="16"/>
        <v>3.1815459763058017E-2</v>
      </c>
      <c r="H75" s="49" t="str">
        <f t="shared" si="17"/>
        <v>Indiana</v>
      </c>
      <c r="I75" s="50">
        <f t="shared" si="18"/>
        <v>183043</v>
      </c>
      <c r="J75" s="52">
        <f t="shared" si="19"/>
        <v>2.6956580646776501E-2</v>
      </c>
    </row>
    <row r="76" spans="1:10" ht="15" customHeight="1" x14ac:dyDescent="0.25">
      <c r="A76" s="25">
        <v>18</v>
      </c>
      <c r="B76" s="53" t="str">
        <f>INDEX($H$59:$H$110,MATCH(LARGE($I$59:$I$110,18),$I$59:$I$110,0))</f>
        <v>Oklahoma</v>
      </c>
      <c r="C76" s="54">
        <f t="shared" si="13"/>
        <v>3965243</v>
      </c>
      <c r="D76" s="54">
        <f t="shared" si="14"/>
        <v>4123288</v>
      </c>
      <c r="E76" s="55">
        <f t="shared" si="15"/>
        <v>158045</v>
      </c>
      <c r="F76" s="56">
        <f t="shared" si="16"/>
        <v>3.9857582498727062E-2</v>
      </c>
      <c r="H76" s="53" t="str">
        <f t="shared" si="17"/>
        <v>Missouri</v>
      </c>
      <c r="I76" s="54">
        <f t="shared" si="18"/>
        <v>115467</v>
      </c>
      <c r="J76" s="56">
        <f t="shared" si="19"/>
        <v>1.8759644481934741E-2</v>
      </c>
    </row>
    <row r="77" spans="1:10" ht="15" customHeight="1" x14ac:dyDescent="0.25">
      <c r="A77" s="25">
        <v>19</v>
      </c>
      <c r="B77" s="49" t="str">
        <f>INDEX($H$59:$H$110,MATCH(LARGE($I$59:$I$110,19),$I$59:$I$110,0))</f>
        <v>Minnesota</v>
      </c>
      <c r="C77" s="50">
        <f t="shared" si="13"/>
        <v>5710562</v>
      </c>
      <c r="D77" s="50">
        <f t="shared" si="14"/>
        <v>5830405</v>
      </c>
      <c r="E77" s="51">
        <f t="shared" si="15"/>
        <v>119843</v>
      </c>
      <c r="F77" s="52">
        <f t="shared" si="16"/>
        <v>2.0986200657658563E-2</v>
      </c>
      <c r="H77" s="49" t="str">
        <f t="shared" si="17"/>
        <v>Maryland</v>
      </c>
      <c r="I77" s="50">
        <f t="shared" si="18"/>
        <v>86960</v>
      </c>
      <c r="J77" s="52">
        <f t="shared" si="19"/>
        <v>1.4074870997883428E-2</v>
      </c>
    </row>
    <row r="78" spans="1:10" ht="15" customHeight="1" x14ac:dyDescent="0.25">
      <c r="A78" s="25">
        <v>20</v>
      </c>
      <c r="B78" s="53" t="str">
        <f>INDEX($H$59:$H$110,MATCH(LARGE($I$59:$I$110,20),$I$59:$I$110,0))</f>
        <v>Missouri</v>
      </c>
      <c r="C78" s="54">
        <f t="shared" si="13"/>
        <v>6155074</v>
      </c>
      <c r="D78" s="54">
        <f t="shared" si="14"/>
        <v>6270541</v>
      </c>
      <c r="E78" s="55">
        <f t="shared" si="15"/>
        <v>115467</v>
      </c>
      <c r="F78" s="56">
        <f t="shared" si="16"/>
        <v>1.8759644481934741E-2</v>
      </c>
      <c r="H78" s="53" t="str">
        <f t="shared" si="17"/>
        <v>Colorado</v>
      </c>
      <c r="I78" s="54">
        <f t="shared" si="18"/>
        <v>225688</v>
      </c>
      <c r="J78" s="56">
        <f t="shared" si="19"/>
        <v>3.8999991878169785E-2</v>
      </c>
    </row>
    <row r="79" spans="1:10" ht="15" customHeight="1" x14ac:dyDescent="0.25">
      <c r="A79" s="25">
        <v>21</v>
      </c>
      <c r="B79" s="49" t="str">
        <f>INDEX($H$59:$H$110,MATCH(LARGE($I$59:$I$110,21),$I$59:$I$110,0))</f>
        <v>Connecticut</v>
      </c>
      <c r="C79" s="50">
        <f t="shared" si="13"/>
        <v>3579643</v>
      </c>
      <c r="D79" s="50">
        <f t="shared" si="14"/>
        <v>3688496</v>
      </c>
      <c r="E79" s="51">
        <f t="shared" si="15"/>
        <v>108853</v>
      </c>
      <c r="F79" s="52">
        <f t="shared" si="16"/>
        <v>3.0408898317513786E-2</v>
      </c>
      <c r="H79" s="49" t="str">
        <f t="shared" si="17"/>
        <v>Wisconsin</v>
      </c>
      <c r="I79" s="50">
        <f t="shared" si="18"/>
        <v>75416</v>
      </c>
      <c r="J79" s="52">
        <f t="shared" si="19"/>
        <v>1.2788071159165668E-2</v>
      </c>
    </row>
    <row r="80" spans="1:10" ht="15" customHeight="1" x14ac:dyDescent="0.25">
      <c r="A80" s="25">
        <v>22</v>
      </c>
      <c r="B80" s="53" t="str">
        <f>INDEX($H$59:$H$110,MATCH(LARGE($I$59:$I$110,22),$I$59:$I$110,0))</f>
        <v>Ohio</v>
      </c>
      <c r="C80" s="54">
        <f t="shared" si="13"/>
        <v>11798534</v>
      </c>
      <c r="D80" s="54">
        <f t="shared" si="14"/>
        <v>11900510</v>
      </c>
      <c r="E80" s="55">
        <f t="shared" si="15"/>
        <v>101976</v>
      </c>
      <c r="F80" s="56">
        <f t="shared" si="16"/>
        <v>8.6431076945661222E-3</v>
      </c>
      <c r="H80" s="53" t="str">
        <f t="shared" si="17"/>
        <v>Minnesota</v>
      </c>
      <c r="I80" s="54">
        <f t="shared" si="18"/>
        <v>119843</v>
      </c>
      <c r="J80" s="56">
        <f t="shared" si="19"/>
        <v>2.0986200657658563E-2</v>
      </c>
    </row>
    <row r="81" spans="1:10" ht="15" customHeight="1" x14ac:dyDescent="0.25">
      <c r="A81" s="25">
        <v>23</v>
      </c>
      <c r="B81" s="49" t="str">
        <f>INDEX($H$59:$H$110,MATCH(LARGE($I$59:$I$110,23),$I$59:$I$110,0))</f>
        <v>Arkansas</v>
      </c>
      <c r="C81" s="50">
        <f t="shared" si="13"/>
        <v>3014399</v>
      </c>
      <c r="D81" s="50">
        <f t="shared" si="14"/>
        <v>3114791</v>
      </c>
      <c r="E81" s="51">
        <f t="shared" si="15"/>
        <v>100392</v>
      </c>
      <c r="F81" s="52">
        <f t="shared" si="16"/>
        <v>3.330415117574017E-2</v>
      </c>
      <c r="H81" s="49" t="str">
        <f t="shared" si="17"/>
        <v>South Carolina</v>
      </c>
      <c r="I81" s="50">
        <f t="shared" si="18"/>
        <v>438282</v>
      </c>
      <c r="J81" s="52">
        <f t="shared" si="19"/>
        <v>8.5401925801910833E-2</v>
      </c>
    </row>
    <row r="82" spans="1:10" ht="15" customHeight="1" x14ac:dyDescent="0.25">
      <c r="A82" s="25">
        <v>24</v>
      </c>
      <c r="B82" s="53" t="str">
        <f>INDEX($H$59:$H$110,MATCH(LARGE($I$59:$I$110,24),$I$59:$I$110,0))</f>
        <v>Kentucky</v>
      </c>
      <c r="C82" s="54">
        <f t="shared" si="13"/>
        <v>4508271</v>
      </c>
      <c r="D82" s="54">
        <f t="shared" si="14"/>
        <v>4606864</v>
      </c>
      <c r="E82" s="55">
        <f t="shared" si="15"/>
        <v>98593</v>
      </c>
      <c r="F82" s="56">
        <f t="shared" si="16"/>
        <v>2.186935967247754E-2</v>
      </c>
      <c r="H82" s="53" t="str">
        <f t="shared" si="17"/>
        <v>Alabama</v>
      </c>
      <c r="I82" s="54">
        <f t="shared" si="18"/>
        <v>160126</v>
      </c>
      <c r="J82" s="56">
        <f t="shared" si="19"/>
        <v>3.1815459763058017E-2</v>
      </c>
    </row>
    <row r="83" spans="1:10" ht="15" customHeight="1" x14ac:dyDescent="0.25">
      <c r="A83" s="25">
        <v>25</v>
      </c>
      <c r="B83" s="49" t="str">
        <f>INDEX($H$59:$H$110,MATCH(LARGE($I$59:$I$110,25),$I$59:$I$110,0))</f>
        <v>Maryland</v>
      </c>
      <c r="C83" s="50">
        <f t="shared" si="13"/>
        <v>6178387</v>
      </c>
      <c r="D83" s="50">
        <f t="shared" si="14"/>
        <v>6265347</v>
      </c>
      <c r="E83" s="51">
        <f t="shared" si="15"/>
        <v>86960</v>
      </c>
      <c r="F83" s="52">
        <f t="shared" si="16"/>
        <v>1.4074870997883428E-2</v>
      </c>
      <c r="H83" s="49" t="str">
        <f t="shared" si="17"/>
        <v>Louisiana</v>
      </c>
      <c r="I83" s="50">
        <f t="shared" si="18"/>
        <v>-33956</v>
      </c>
      <c r="J83" s="52">
        <f t="shared" si="19"/>
        <v>-7.298998633963473E-3</v>
      </c>
    </row>
    <row r="84" spans="1:10" ht="15" customHeight="1" x14ac:dyDescent="0.25">
      <c r="A84" s="25">
        <v>26</v>
      </c>
      <c r="B84" s="53" t="str">
        <f>INDEX($H$59:$H$110,MATCH(LARGE($I$59:$I$110,26),$I$59:$I$110,0))</f>
        <v>Wisconsin</v>
      </c>
      <c r="C84" s="54">
        <f t="shared" si="13"/>
        <v>5897371</v>
      </c>
      <c r="D84" s="54">
        <f t="shared" si="14"/>
        <v>5972787</v>
      </c>
      <c r="E84" s="55">
        <f t="shared" si="15"/>
        <v>75416</v>
      </c>
      <c r="F84" s="56">
        <f t="shared" si="16"/>
        <v>1.2788071159165668E-2</v>
      </c>
      <c r="H84" s="53" t="str">
        <f t="shared" si="17"/>
        <v>Kentucky</v>
      </c>
      <c r="I84" s="54">
        <f t="shared" si="18"/>
        <v>98593</v>
      </c>
      <c r="J84" s="56">
        <f t="shared" si="19"/>
        <v>2.186935967247754E-2</v>
      </c>
    </row>
    <row r="85" spans="1:10" ht="15" customHeight="1" x14ac:dyDescent="0.25">
      <c r="A85" s="25">
        <v>27</v>
      </c>
      <c r="B85" s="49" t="str">
        <f>INDEX($H$59:$H$110,MATCH(LARGE($I$59:$I$110,27),$I$59:$I$110,0))</f>
        <v>Delaware</v>
      </c>
      <c r="C85" s="50">
        <f t="shared" si="13"/>
        <v>991890</v>
      </c>
      <c r="D85" s="50">
        <f t="shared" si="14"/>
        <v>1059952</v>
      </c>
      <c r="E85" s="51">
        <f t="shared" si="15"/>
        <v>68062</v>
      </c>
      <c r="F85" s="52">
        <f t="shared" si="16"/>
        <v>6.8618496002580937E-2</v>
      </c>
      <c r="H85" s="49" t="str">
        <f t="shared" si="17"/>
        <v>Oregon</v>
      </c>
      <c r="I85" s="50">
        <f t="shared" si="18"/>
        <v>30042</v>
      </c>
      <c r="J85" s="52">
        <f t="shared" si="19"/>
        <v>7.0794599985295314E-3</v>
      </c>
    </row>
    <row r="86" spans="1:10" ht="15" customHeight="1" x14ac:dyDescent="0.25">
      <c r="A86" s="25">
        <v>28</v>
      </c>
      <c r="B86" s="53" t="str">
        <f>INDEX($H$59:$H$110,MATCH(LARGE($I$59:$I$110,28),$I$59:$I$110,0))</f>
        <v>Pennsylvania</v>
      </c>
      <c r="C86" s="54">
        <f t="shared" si="13"/>
        <v>12995576</v>
      </c>
      <c r="D86" s="54">
        <f t="shared" si="14"/>
        <v>13059432</v>
      </c>
      <c r="E86" s="55">
        <f t="shared" si="15"/>
        <v>63856</v>
      </c>
      <c r="F86" s="56">
        <f t="shared" si="16"/>
        <v>4.9136721604336742E-3</v>
      </c>
      <c r="H86" s="53" t="str">
        <f t="shared" si="17"/>
        <v>Oklahoma</v>
      </c>
      <c r="I86" s="54">
        <f t="shared" si="18"/>
        <v>158045</v>
      </c>
      <c r="J86" s="56">
        <f t="shared" si="19"/>
        <v>3.9857582498727062E-2</v>
      </c>
    </row>
    <row r="87" spans="1:10" ht="15" customHeight="1" x14ac:dyDescent="0.25">
      <c r="A87" s="25">
        <v>29</v>
      </c>
      <c r="B87" s="49" t="str">
        <f>INDEX($H$59:$H$110,MATCH(LARGE($I$59:$I$110,29),$I$59:$I$110,0))</f>
        <v>Montana</v>
      </c>
      <c r="C87" s="50">
        <f t="shared" si="13"/>
        <v>1087156</v>
      </c>
      <c r="D87" s="50">
        <f t="shared" si="14"/>
        <v>1144694</v>
      </c>
      <c r="E87" s="51">
        <f t="shared" si="15"/>
        <v>57538</v>
      </c>
      <c r="F87" s="52">
        <f t="shared" si="16"/>
        <v>5.2925247158641449E-2</v>
      </c>
      <c r="H87" s="49" t="str">
        <f t="shared" si="17"/>
        <v>Connecticut</v>
      </c>
      <c r="I87" s="50">
        <f t="shared" si="18"/>
        <v>108853</v>
      </c>
      <c r="J87" s="52">
        <f t="shared" si="19"/>
        <v>3.0408898317513786E-2</v>
      </c>
    </row>
    <row r="88" spans="1:10" ht="15" customHeight="1" x14ac:dyDescent="0.25">
      <c r="A88" s="25">
        <v>30</v>
      </c>
      <c r="B88" s="53" t="str">
        <f>INDEX($H$59:$H$110,MATCH(LARGE($I$59:$I$110,30),$I$59:$I$110,0))</f>
        <v>Michigan</v>
      </c>
      <c r="C88" s="54">
        <f t="shared" si="13"/>
        <v>10072294</v>
      </c>
      <c r="D88" s="54">
        <f t="shared" si="14"/>
        <v>10127884</v>
      </c>
      <c r="E88" s="55">
        <f t="shared" si="15"/>
        <v>55590</v>
      </c>
      <c r="F88" s="56">
        <f t="shared" si="16"/>
        <v>5.5191002168920008E-3</v>
      </c>
      <c r="H88" s="53" t="str">
        <f t="shared" si="17"/>
        <v>Utah</v>
      </c>
      <c r="I88" s="54">
        <f t="shared" si="18"/>
        <v>254934</v>
      </c>
      <c r="J88" s="56">
        <f t="shared" si="19"/>
        <v>7.7629820004445835E-2</v>
      </c>
    </row>
    <row r="89" spans="1:10" ht="15" customHeight="1" x14ac:dyDescent="0.25">
      <c r="A89" s="25">
        <v>31</v>
      </c>
      <c r="B89" s="49" t="str">
        <f>INDEX($H$59:$H$110,MATCH(LARGE($I$59:$I$110,31),$I$59:$I$110,0))</f>
        <v>Nebraska</v>
      </c>
      <c r="C89" s="50">
        <f t="shared" si="13"/>
        <v>1963318</v>
      </c>
      <c r="D89" s="50">
        <f t="shared" si="14"/>
        <v>2018006</v>
      </c>
      <c r="E89" s="51">
        <f t="shared" si="15"/>
        <v>54688</v>
      </c>
      <c r="F89" s="52">
        <f t="shared" si="16"/>
        <v>2.7854886472797581E-2</v>
      </c>
      <c r="H89" s="49" t="str">
        <f t="shared" si="17"/>
        <v>Nevada</v>
      </c>
      <c r="I89" s="50">
        <f t="shared" si="18"/>
        <v>165337</v>
      </c>
      <c r="J89" s="52">
        <f t="shared" si="19"/>
        <v>5.3046167429883558E-2</v>
      </c>
    </row>
    <row r="90" spans="1:10" ht="15" customHeight="1" x14ac:dyDescent="0.25">
      <c r="A90" s="25">
        <v>32</v>
      </c>
      <c r="B90" s="53" t="str">
        <f>INDEX($H$59:$H$110,MATCH(LARGE($I$59:$I$110,32),$I$59:$I$110,0))</f>
        <v>Maine</v>
      </c>
      <c r="C90" s="54">
        <f t="shared" si="13"/>
        <v>1364546</v>
      </c>
      <c r="D90" s="54">
        <f t="shared" si="14"/>
        <v>1414874</v>
      </c>
      <c r="E90" s="55">
        <f t="shared" si="15"/>
        <v>50328</v>
      </c>
      <c r="F90" s="56">
        <f t="shared" si="16"/>
        <v>3.6882596849061887E-2</v>
      </c>
      <c r="H90" s="53" t="str">
        <f t="shared" si="17"/>
        <v>Iowa</v>
      </c>
      <c r="I90" s="54">
        <f t="shared" si="18"/>
        <v>47306</v>
      </c>
      <c r="J90" s="56">
        <f t="shared" si="19"/>
        <v>1.4824443503627768E-2</v>
      </c>
    </row>
    <row r="91" spans="1:10" ht="15" customHeight="1" x14ac:dyDescent="0.25">
      <c r="A91" s="25">
        <v>33</v>
      </c>
      <c r="B91" s="49" t="str">
        <f>INDEX($H$59:$H$110,MATCH(LARGE($I$59:$I$110,33),$I$59:$I$110,0))</f>
        <v>Iowa</v>
      </c>
      <c r="C91" s="50">
        <f t="shared" ref="C91:C122" si="20">INDEX($W$2:$W$53,MATCH(B91,$B$2:$B$53,0))</f>
        <v>3191081</v>
      </c>
      <c r="D91" s="50">
        <f t="shared" ref="D91:D110" si="21">INDEX($AB$2:$AB$53,MATCH(B91,$B$2:$B$53,0))</f>
        <v>3238387</v>
      </c>
      <c r="E91" s="51">
        <f t="shared" ref="E91:E122" si="22">D91-C91</f>
        <v>47306</v>
      </c>
      <c r="F91" s="52">
        <f t="shared" ref="F91:F122" si="23">E91/C91</f>
        <v>1.4824443503627768E-2</v>
      </c>
      <c r="H91" s="49" t="str">
        <f t="shared" ref="H91:H122" si="24">B34</f>
        <v>Puerto Rico</v>
      </c>
      <c r="I91" s="50">
        <f t="shared" ref="I91:I122" si="25">AB34-W34</f>
        <v>-96756</v>
      </c>
      <c r="J91" s="52">
        <f t="shared" ref="J91:J122" si="26">(AB34-W34)/W34</f>
        <v>-2.9484478717792681E-2</v>
      </c>
    </row>
    <row r="92" spans="1:10" ht="15" customHeight="1" x14ac:dyDescent="0.25">
      <c r="A92" s="25">
        <v>34</v>
      </c>
      <c r="B92" s="53" t="str">
        <f>INDEX($H$59:$H$110,MATCH(LARGE($I$59:$I$110,34),$I$59:$I$110,0))</f>
        <v>South Dakota</v>
      </c>
      <c r="C92" s="54">
        <f t="shared" si="20"/>
        <v>887808</v>
      </c>
      <c r="D92" s="54">
        <f t="shared" si="21"/>
        <v>935094</v>
      </c>
      <c r="E92" s="55">
        <f t="shared" si="22"/>
        <v>47286</v>
      </c>
      <c r="F92" s="56">
        <f t="shared" si="23"/>
        <v>5.3261516003460206E-2</v>
      </c>
      <c r="H92" s="53" t="str">
        <f t="shared" si="24"/>
        <v>Arkansas</v>
      </c>
      <c r="I92" s="54">
        <f t="shared" si="25"/>
        <v>100392</v>
      </c>
      <c r="J92" s="56">
        <f t="shared" si="26"/>
        <v>3.330415117574017E-2</v>
      </c>
    </row>
    <row r="93" spans="1:10" ht="15" customHeight="1" x14ac:dyDescent="0.25">
      <c r="A93" s="25">
        <v>35</v>
      </c>
      <c r="B93" s="49" t="str">
        <f>INDEX($H$59:$H$110,MATCH(LARGE($I$59:$I$110,35),$I$59:$I$110,0))</f>
        <v>Kansas</v>
      </c>
      <c r="C93" s="50">
        <f t="shared" si="20"/>
        <v>2938274</v>
      </c>
      <c r="D93" s="50">
        <f t="shared" si="21"/>
        <v>2977220</v>
      </c>
      <c r="E93" s="51">
        <f t="shared" si="22"/>
        <v>38946</v>
      </c>
      <c r="F93" s="52">
        <f t="shared" si="23"/>
        <v>1.3254720288169177E-2</v>
      </c>
      <c r="H93" s="49" t="str">
        <f t="shared" si="24"/>
        <v>Kansas</v>
      </c>
      <c r="I93" s="50">
        <f t="shared" si="25"/>
        <v>38946</v>
      </c>
      <c r="J93" s="52">
        <f t="shared" si="26"/>
        <v>1.3254720288169177E-2</v>
      </c>
    </row>
    <row r="94" spans="1:10" ht="15" customHeight="1" x14ac:dyDescent="0.25">
      <c r="A94" s="25">
        <v>36</v>
      </c>
      <c r="B94" s="53" t="str">
        <f>INDEX($H$59:$H$110,MATCH(LARGE($I$59:$I$110,36),$I$59:$I$110,0))</f>
        <v>New Hampshire</v>
      </c>
      <c r="C94" s="54">
        <f t="shared" si="20"/>
        <v>1378752</v>
      </c>
      <c r="D94" s="54">
        <f t="shared" si="21"/>
        <v>1415342</v>
      </c>
      <c r="E94" s="55">
        <f t="shared" si="22"/>
        <v>36590</v>
      </c>
      <c r="F94" s="56">
        <f t="shared" si="23"/>
        <v>2.6538492781878104E-2</v>
      </c>
      <c r="H94" s="53" t="str">
        <f t="shared" si="24"/>
        <v>Mississippi</v>
      </c>
      <c r="I94" s="54">
        <f t="shared" si="25"/>
        <v>-4225</v>
      </c>
      <c r="J94" s="56">
        <f t="shared" si="26"/>
        <v>-1.4281440718500128E-3</v>
      </c>
    </row>
    <row r="95" spans="1:10" ht="15" customHeight="1" x14ac:dyDescent="0.25">
      <c r="A95" s="25">
        <v>37</v>
      </c>
      <c r="B95" s="49" t="str">
        <f>INDEX($H$59:$H$110,MATCH(LARGE($I$59:$I$110,37),$I$59:$I$110,0))</f>
        <v>Oregon</v>
      </c>
      <c r="C95" s="50">
        <f t="shared" si="20"/>
        <v>4243544</v>
      </c>
      <c r="D95" s="50">
        <f t="shared" si="21"/>
        <v>4273586</v>
      </c>
      <c r="E95" s="51">
        <f t="shared" si="22"/>
        <v>30042</v>
      </c>
      <c r="F95" s="52">
        <f t="shared" si="23"/>
        <v>7.0794599985295314E-3</v>
      </c>
      <c r="H95" s="49" t="str">
        <f t="shared" si="24"/>
        <v>New Mexico</v>
      </c>
      <c r="I95" s="50">
        <f t="shared" si="25"/>
        <v>7052</v>
      </c>
      <c r="J95" s="52">
        <f t="shared" si="26"/>
        <v>3.3288552080156871E-3</v>
      </c>
    </row>
    <row r="96" spans="1:10" ht="15" customHeight="1" x14ac:dyDescent="0.25">
      <c r="A96" s="25">
        <v>38</v>
      </c>
      <c r="B96" s="53" t="str">
        <f>INDEX($H$59:$H$110,MATCH(LARGE($I$59:$I$110,38),$I$59:$I$110,0))</f>
        <v>District of Columbia</v>
      </c>
      <c r="C96" s="54">
        <f t="shared" si="20"/>
        <v>670958</v>
      </c>
      <c r="D96" s="54">
        <f t="shared" si="21"/>
        <v>693645</v>
      </c>
      <c r="E96" s="55">
        <f t="shared" si="22"/>
        <v>22687</v>
      </c>
      <c r="F96" s="56">
        <f t="shared" si="23"/>
        <v>3.3812846705755052E-2</v>
      </c>
      <c r="H96" s="53" t="str">
        <f t="shared" si="24"/>
        <v>Idaho</v>
      </c>
      <c r="I96" s="54">
        <f t="shared" si="25"/>
        <v>180405</v>
      </c>
      <c r="J96" s="56">
        <f t="shared" si="26"/>
        <v>9.7551651194379793E-2</v>
      </c>
    </row>
    <row r="97" spans="1:10" ht="15" customHeight="1" x14ac:dyDescent="0.25">
      <c r="A97" s="25">
        <v>39</v>
      </c>
      <c r="B97" s="49" t="str">
        <f>INDEX($H$59:$H$110,MATCH(LARGE($I$59:$I$110,39),$I$59:$I$110,0))</f>
        <v>North Dakota</v>
      </c>
      <c r="C97" s="50">
        <f t="shared" si="20"/>
        <v>779612</v>
      </c>
      <c r="D97" s="50">
        <f t="shared" si="21"/>
        <v>799358</v>
      </c>
      <c r="E97" s="51">
        <f t="shared" si="22"/>
        <v>19746</v>
      </c>
      <c r="F97" s="52">
        <f t="shared" si="23"/>
        <v>2.5327983663668594E-2</v>
      </c>
      <c r="H97" s="49" t="str">
        <f t="shared" si="24"/>
        <v>Nebraska</v>
      </c>
      <c r="I97" s="50">
        <f t="shared" si="25"/>
        <v>54688</v>
      </c>
      <c r="J97" s="52">
        <f t="shared" si="26"/>
        <v>2.7854886472797581E-2</v>
      </c>
    </row>
    <row r="98" spans="1:10" ht="15" customHeight="1" x14ac:dyDescent="0.25">
      <c r="A98" s="25">
        <v>40</v>
      </c>
      <c r="B98" s="53" t="str">
        <f>INDEX($H$59:$H$110,MATCH(LARGE($I$59:$I$110,40),$I$59:$I$110,0))</f>
        <v>Rhode Island</v>
      </c>
      <c r="C98" s="54">
        <f t="shared" si="20"/>
        <v>1096487</v>
      </c>
      <c r="D98" s="54">
        <f t="shared" si="21"/>
        <v>1114521</v>
      </c>
      <c r="E98" s="55">
        <f t="shared" si="22"/>
        <v>18034</v>
      </c>
      <c r="F98" s="56">
        <f t="shared" si="23"/>
        <v>1.6447071419907394E-2</v>
      </c>
      <c r="H98" s="53" t="str">
        <f t="shared" si="24"/>
        <v>West Virginia</v>
      </c>
      <c r="I98" s="54">
        <f t="shared" si="25"/>
        <v>-25523</v>
      </c>
      <c r="J98" s="56">
        <f t="shared" si="26"/>
        <v>-1.4245368845825402E-2</v>
      </c>
    </row>
    <row r="99" spans="1:10" ht="15" customHeight="1" x14ac:dyDescent="0.25">
      <c r="A99" s="25">
        <v>41</v>
      </c>
      <c r="B99" s="49" t="str">
        <f>INDEX($H$59:$H$110,MATCH(LARGE($I$59:$I$110,41),$I$59:$I$110,0))</f>
        <v>Wyoming</v>
      </c>
      <c r="C99" s="50">
        <f t="shared" si="20"/>
        <v>577669</v>
      </c>
      <c r="D99" s="50">
        <f t="shared" si="21"/>
        <v>588753</v>
      </c>
      <c r="E99" s="51">
        <f t="shared" si="22"/>
        <v>11084</v>
      </c>
      <c r="F99" s="52">
        <f t="shared" si="23"/>
        <v>1.9187458561910019E-2</v>
      </c>
      <c r="H99" s="49" t="str">
        <f t="shared" si="24"/>
        <v>Hawaii</v>
      </c>
      <c r="I99" s="50">
        <f t="shared" si="25"/>
        <v>-18310</v>
      </c>
      <c r="J99" s="52">
        <f t="shared" si="26"/>
        <v>-1.2617753061407317E-2</v>
      </c>
    </row>
    <row r="100" spans="1:10" ht="15" customHeight="1" x14ac:dyDescent="0.25">
      <c r="A100" s="25">
        <v>42</v>
      </c>
      <c r="B100" s="53" t="str">
        <f>INDEX($H$59:$H$110,MATCH(LARGE($I$59:$I$110,42),$I$59:$I$110,0))</f>
        <v>New Mexico</v>
      </c>
      <c r="C100" s="54">
        <f t="shared" si="20"/>
        <v>2118446</v>
      </c>
      <c r="D100" s="54">
        <f t="shared" si="21"/>
        <v>2125498</v>
      </c>
      <c r="E100" s="55">
        <f t="shared" si="22"/>
        <v>7052</v>
      </c>
      <c r="F100" s="56">
        <f t="shared" si="23"/>
        <v>3.3288552080156871E-3</v>
      </c>
      <c r="H100" s="53" t="str">
        <f t="shared" si="24"/>
        <v>New Hampshire</v>
      </c>
      <c r="I100" s="54">
        <f t="shared" si="25"/>
        <v>36590</v>
      </c>
      <c r="J100" s="56">
        <f t="shared" si="26"/>
        <v>2.6538492781878104E-2</v>
      </c>
    </row>
    <row r="101" spans="1:10" ht="15" customHeight="1" x14ac:dyDescent="0.25">
      <c r="A101" s="25">
        <v>43</v>
      </c>
      <c r="B101" s="49" t="str">
        <f>INDEX($H$59:$H$110,MATCH(LARGE($I$59:$I$110,43),$I$59:$I$110,0))</f>
        <v>Alaska</v>
      </c>
      <c r="C101" s="50">
        <f t="shared" si="20"/>
        <v>732906</v>
      </c>
      <c r="D101" s="50">
        <f t="shared" si="21"/>
        <v>737270</v>
      </c>
      <c r="E101" s="51">
        <f t="shared" si="22"/>
        <v>4364</v>
      </c>
      <c r="F101" s="52">
        <f t="shared" si="23"/>
        <v>5.9543788698687141E-3</v>
      </c>
      <c r="H101" s="49" t="str">
        <f t="shared" si="24"/>
        <v>Maine</v>
      </c>
      <c r="I101" s="50">
        <f t="shared" si="25"/>
        <v>50328</v>
      </c>
      <c r="J101" s="52">
        <f t="shared" si="26"/>
        <v>3.6882596849061887E-2</v>
      </c>
    </row>
    <row r="102" spans="1:10" ht="15" customHeight="1" x14ac:dyDescent="0.25">
      <c r="A102" s="25">
        <v>44</v>
      </c>
      <c r="B102" s="53" t="str">
        <f>INDEX($H$59:$H$110,MATCH(LARGE($I$59:$I$110,44),$I$59:$I$110,0))</f>
        <v>Vermont</v>
      </c>
      <c r="C102" s="54">
        <f t="shared" si="20"/>
        <v>642965</v>
      </c>
      <c r="D102" s="54">
        <f t="shared" si="21"/>
        <v>644663</v>
      </c>
      <c r="E102" s="55">
        <f t="shared" si="22"/>
        <v>1698</v>
      </c>
      <c r="F102" s="56">
        <f t="shared" si="23"/>
        <v>2.6408902506357265E-3</v>
      </c>
      <c r="H102" s="53" t="str">
        <f t="shared" si="24"/>
        <v>Montana</v>
      </c>
      <c r="I102" s="54">
        <f t="shared" si="25"/>
        <v>57538</v>
      </c>
      <c r="J102" s="56">
        <f t="shared" si="26"/>
        <v>5.2925247158641449E-2</v>
      </c>
    </row>
    <row r="103" spans="1:10" ht="15" customHeight="1" x14ac:dyDescent="0.25">
      <c r="A103" s="25">
        <v>45</v>
      </c>
      <c r="B103" s="49" t="str">
        <f>INDEX($H$59:$H$110,MATCH(LARGE($I$59:$I$110,45),$I$59:$I$110,0))</f>
        <v>Mississippi</v>
      </c>
      <c r="C103" s="50">
        <f t="shared" si="20"/>
        <v>2958385</v>
      </c>
      <c r="D103" s="50">
        <f t="shared" si="21"/>
        <v>2954160</v>
      </c>
      <c r="E103" s="51">
        <f t="shared" si="22"/>
        <v>-4225</v>
      </c>
      <c r="F103" s="52">
        <f t="shared" si="23"/>
        <v>-1.4281440718500128E-3</v>
      </c>
      <c r="H103" s="49" t="str">
        <f t="shared" si="24"/>
        <v>Rhode Island</v>
      </c>
      <c r="I103" s="50">
        <f t="shared" si="25"/>
        <v>18034</v>
      </c>
      <c r="J103" s="52">
        <f t="shared" si="26"/>
        <v>1.6447071419907394E-2</v>
      </c>
    </row>
    <row r="104" spans="1:10" ht="15" customHeight="1" x14ac:dyDescent="0.25">
      <c r="A104" s="25">
        <v>46</v>
      </c>
      <c r="B104" s="53" t="str">
        <f>INDEX($H$59:$H$110,MATCH(LARGE($I$59:$I$110,46),$I$59:$I$110,0))</f>
        <v>Hawaii</v>
      </c>
      <c r="C104" s="54">
        <f t="shared" si="20"/>
        <v>1451130</v>
      </c>
      <c r="D104" s="54">
        <f t="shared" si="21"/>
        <v>1432820</v>
      </c>
      <c r="E104" s="55">
        <f t="shared" si="22"/>
        <v>-18310</v>
      </c>
      <c r="F104" s="56">
        <f t="shared" si="23"/>
        <v>-1.2617753061407317E-2</v>
      </c>
      <c r="H104" s="53" t="str">
        <f t="shared" si="24"/>
        <v>Delaware</v>
      </c>
      <c r="I104" s="54">
        <f t="shared" si="25"/>
        <v>68062</v>
      </c>
      <c r="J104" s="56">
        <f t="shared" si="26"/>
        <v>6.8618496002580937E-2</v>
      </c>
    </row>
    <row r="105" spans="1:10" ht="15" customHeight="1" x14ac:dyDescent="0.25">
      <c r="A105" s="25">
        <v>47</v>
      </c>
      <c r="B105" s="49" t="str">
        <f>INDEX($H$59:$H$110,MATCH(LARGE($I$59:$I$110,47),$I$59:$I$110,0))</f>
        <v>West Virginia</v>
      </c>
      <c r="C105" s="50">
        <f t="shared" si="20"/>
        <v>1791670</v>
      </c>
      <c r="D105" s="50">
        <f t="shared" si="21"/>
        <v>1766147</v>
      </c>
      <c r="E105" s="51">
        <f t="shared" si="22"/>
        <v>-25523</v>
      </c>
      <c r="F105" s="52">
        <f t="shared" si="23"/>
        <v>-1.4245368845825402E-2</v>
      </c>
      <c r="H105" s="49" t="str">
        <f t="shared" si="24"/>
        <v>South Dakota</v>
      </c>
      <c r="I105" s="50">
        <f t="shared" si="25"/>
        <v>47286</v>
      </c>
      <c r="J105" s="52">
        <f t="shared" si="26"/>
        <v>5.3261516003460206E-2</v>
      </c>
    </row>
    <row r="106" spans="1:10" ht="15" customHeight="1" x14ac:dyDescent="0.25">
      <c r="A106" s="25">
        <v>48</v>
      </c>
      <c r="B106" s="53" t="str">
        <f>INDEX($H$59:$H$110,MATCH(LARGE($I$59:$I$110,48),$I$59:$I$110,0))</f>
        <v>Louisiana</v>
      </c>
      <c r="C106" s="54">
        <f t="shared" si="20"/>
        <v>4652145</v>
      </c>
      <c r="D106" s="54">
        <f t="shared" si="21"/>
        <v>4618189</v>
      </c>
      <c r="E106" s="55">
        <f t="shared" si="22"/>
        <v>-33956</v>
      </c>
      <c r="F106" s="56">
        <f t="shared" si="23"/>
        <v>-7.298998633963473E-3</v>
      </c>
      <c r="H106" s="53" t="str">
        <f t="shared" si="24"/>
        <v>North Dakota</v>
      </c>
      <c r="I106" s="54">
        <f t="shared" si="25"/>
        <v>19746</v>
      </c>
      <c r="J106" s="56">
        <f t="shared" si="26"/>
        <v>2.5327983663668594E-2</v>
      </c>
    </row>
    <row r="107" spans="1:10" ht="15" customHeight="1" x14ac:dyDescent="0.25">
      <c r="A107" s="25">
        <v>49</v>
      </c>
      <c r="B107" s="49" t="str">
        <f>INDEX($H$59:$H$110,MATCH(LARGE($I$59:$I$110,49),$I$59:$I$110,0))</f>
        <v>Illinois</v>
      </c>
      <c r="C107" s="50">
        <f t="shared" si="20"/>
        <v>12795348</v>
      </c>
      <c r="D107" s="50">
        <f t="shared" si="21"/>
        <v>12719141</v>
      </c>
      <c r="E107" s="51">
        <f t="shared" si="22"/>
        <v>-76207</v>
      </c>
      <c r="F107" s="52">
        <f t="shared" si="23"/>
        <v>-5.9558364493095461E-3</v>
      </c>
      <c r="H107" s="49" t="str">
        <f t="shared" si="24"/>
        <v>Alaska</v>
      </c>
      <c r="I107" s="50">
        <f t="shared" si="25"/>
        <v>4364</v>
      </c>
      <c r="J107" s="52">
        <f t="shared" si="26"/>
        <v>5.9543788698687141E-3</v>
      </c>
    </row>
    <row r="108" spans="1:10" ht="15" customHeight="1" x14ac:dyDescent="0.25">
      <c r="A108" s="25">
        <v>50</v>
      </c>
      <c r="B108" s="53" t="str">
        <f>INDEX($H$59:$H$110,MATCH(LARGE($I$59:$I$110,50),$I$59:$I$110,0))</f>
        <v>Puerto Rico</v>
      </c>
      <c r="C108" s="54">
        <f t="shared" si="20"/>
        <v>3281591</v>
      </c>
      <c r="D108" s="54">
        <f t="shared" si="21"/>
        <v>3184835</v>
      </c>
      <c r="E108" s="55">
        <f t="shared" si="22"/>
        <v>-96756</v>
      </c>
      <c r="F108" s="56">
        <f t="shared" si="23"/>
        <v>-2.9484478717792681E-2</v>
      </c>
      <c r="H108" s="53" t="str">
        <f t="shared" si="24"/>
        <v>District of Columbia</v>
      </c>
      <c r="I108" s="54">
        <f t="shared" si="25"/>
        <v>22687</v>
      </c>
      <c r="J108" s="56">
        <f t="shared" si="26"/>
        <v>3.3812846705755052E-2</v>
      </c>
    </row>
    <row r="109" spans="1:10" ht="15" customHeight="1" x14ac:dyDescent="0.25">
      <c r="A109" s="25">
        <v>51</v>
      </c>
      <c r="B109" s="49" t="str">
        <f>INDEX($H$59:$H$110,MATCH(LARGE($I$59:$I$110,51),$I$59:$I$110,0))</f>
        <v>New York</v>
      </c>
      <c r="C109" s="50">
        <f t="shared" si="20"/>
        <v>20122262</v>
      </c>
      <c r="D109" s="50">
        <f t="shared" si="21"/>
        <v>20002427</v>
      </c>
      <c r="E109" s="51">
        <f t="shared" si="22"/>
        <v>-119835</v>
      </c>
      <c r="F109" s="52">
        <f t="shared" si="23"/>
        <v>-5.9553443842446738E-3</v>
      </c>
      <c r="H109" s="49" t="str">
        <f t="shared" si="24"/>
        <v>Vermont</v>
      </c>
      <c r="I109" s="50">
        <f t="shared" si="25"/>
        <v>1698</v>
      </c>
      <c r="J109" s="52">
        <f t="shared" si="26"/>
        <v>2.6408902506357265E-3</v>
      </c>
    </row>
    <row r="110" spans="1:10" ht="15" customHeight="1" x14ac:dyDescent="0.25">
      <c r="A110" s="25">
        <v>52</v>
      </c>
      <c r="B110" s="53" t="str">
        <f>INDEX($H$59:$H$110,MATCH(LARGE($I$59:$I$110,52),$I$59:$I$110,0))</f>
        <v>California</v>
      </c>
      <c r="C110" s="54">
        <f t="shared" si="20"/>
        <v>39527808</v>
      </c>
      <c r="D110" s="54">
        <f t="shared" si="21"/>
        <v>39355309</v>
      </c>
      <c r="E110" s="55">
        <f t="shared" si="22"/>
        <v>-172499</v>
      </c>
      <c r="F110" s="56">
        <f t="shared" si="23"/>
        <v>-4.3639910414460621E-3</v>
      </c>
      <c r="H110" s="53" t="str">
        <f t="shared" si="24"/>
        <v>Wyoming</v>
      </c>
      <c r="I110" s="54">
        <f t="shared" si="25"/>
        <v>11084</v>
      </c>
      <c r="J110" s="56">
        <f t="shared" si="26"/>
        <v>1.9187458561910019E-2</v>
      </c>
    </row>
    <row r="111" spans="1:10" ht="15" customHeight="1" x14ac:dyDescent="0.25">
      <c r="A111" s="57"/>
      <c r="B111" s="58"/>
      <c r="C111" s="59"/>
      <c r="D111" s="59"/>
      <c r="E111" s="60"/>
      <c r="F111" s="61"/>
      <c r="H111" s="62"/>
      <c r="I111" s="63"/>
      <c r="J111" s="64"/>
    </row>
    <row r="112" spans="1:10" ht="15" customHeight="1" x14ac:dyDescent="0.25">
      <c r="A112" s="44" t="s">
        <v>540</v>
      </c>
      <c r="C112" s="65">
        <f>SUM(C59:C111)</f>
        <v>334859695</v>
      </c>
      <c r="D112" s="65">
        <f>SUM(D59:D111)</f>
        <v>344969692</v>
      </c>
      <c r="E112" s="65">
        <f>SUM(E59:E111)</f>
        <v>10109997</v>
      </c>
      <c r="F112" s="66"/>
    </row>
    <row r="114" spans="1:7" ht="15.75" customHeight="1" x14ac:dyDescent="0.25">
      <c r="A114" s="17" t="s">
        <v>541</v>
      </c>
    </row>
    <row r="115" spans="1:7" ht="23.25" customHeight="1" x14ac:dyDescent="0.25">
      <c r="A115" s="30" t="s">
        <v>468</v>
      </c>
      <c r="B115" s="30" t="s">
        <v>536</v>
      </c>
      <c r="E115" s="18" t="s">
        <v>468</v>
      </c>
      <c r="F115" s="18" t="s">
        <v>536</v>
      </c>
      <c r="G115" s="18" t="s">
        <v>542</v>
      </c>
    </row>
    <row r="116" spans="1:7" ht="15" customHeight="1" x14ac:dyDescent="0.25">
      <c r="A116" s="31" t="str">
        <f t="shared" ref="A116:A122" si="27">B59</f>
        <v>Texas</v>
      </c>
      <c r="B116" s="59">
        <f t="shared" ref="B116:B122" si="28">E59</f>
        <v>2471926</v>
      </c>
      <c r="E116" s="67" t="s">
        <v>543</v>
      </c>
      <c r="F116" s="45">
        <f>E112</f>
        <v>10109997</v>
      </c>
      <c r="G116" s="68">
        <f t="shared" ref="G116:G124" si="29">F116/$F$116</f>
        <v>1</v>
      </c>
    </row>
    <row r="117" spans="1:7" ht="15" customHeight="1" x14ac:dyDescent="0.25">
      <c r="A117" s="31" t="str">
        <f t="shared" si="27"/>
        <v>Florida</v>
      </c>
      <c r="B117" s="59">
        <f t="shared" si="28"/>
        <v>1871193</v>
      </c>
      <c r="E117" s="69" t="str">
        <f t="shared" ref="E117:F123" si="30">A116</f>
        <v>Texas</v>
      </c>
      <c r="F117" s="39">
        <f t="shared" si="30"/>
        <v>2471926</v>
      </c>
      <c r="G117" s="70">
        <f t="shared" si="29"/>
        <v>0.24450313882387897</v>
      </c>
    </row>
    <row r="118" spans="1:7" ht="15" customHeight="1" x14ac:dyDescent="0.25">
      <c r="A118" s="31" t="str">
        <f t="shared" si="27"/>
        <v>North Carolina</v>
      </c>
      <c r="B118" s="59">
        <f t="shared" si="28"/>
        <v>747753</v>
      </c>
      <c r="E118" s="71" t="str">
        <f t="shared" si="30"/>
        <v>Florida</v>
      </c>
      <c r="F118" s="43">
        <f t="shared" si="30"/>
        <v>1871193</v>
      </c>
      <c r="G118" s="72">
        <f t="shared" si="29"/>
        <v>0.1850834377102189</v>
      </c>
    </row>
    <row r="119" spans="1:7" ht="15" customHeight="1" x14ac:dyDescent="0.25">
      <c r="A119" s="31" t="str">
        <f t="shared" si="27"/>
        <v>Georgia</v>
      </c>
      <c r="B119" s="59">
        <f t="shared" si="28"/>
        <v>570153</v>
      </c>
      <c r="E119" s="69" t="str">
        <f t="shared" si="30"/>
        <v>North Carolina</v>
      </c>
      <c r="F119" s="39">
        <f t="shared" si="30"/>
        <v>747753</v>
      </c>
      <c r="G119" s="70">
        <f t="shared" si="29"/>
        <v>7.3961743015354006E-2</v>
      </c>
    </row>
    <row r="120" spans="1:7" ht="15" customHeight="1" x14ac:dyDescent="0.25">
      <c r="A120" s="31" t="str">
        <f t="shared" si="27"/>
        <v>South Carolina</v>
      </c>
      <c r="B120" s="59">
        <f t="shared" si="28"/>
        <v>438282</v>
      </c>
      <c r="E120" s="71" t="str">
        <f t="shared" si="30"/>
        <v>Georgia</v>
      </c>
      <c r="F120" s="43">
        <f t="shared" si="30"/>
        <v>570153</v>
      </c>
      <c r="G120" s="72">
        <f t="shared" si="29"/>
        <v>5.6394972224027368E-2</v>
      </c>
    </row>
    <row r="121" spans="1:7" ht="15" customHeight="1" x14ac:dyDescent="0.25">
      <c r="A121" s="31" t="str">
        <f t="shared" si="27"/>
        <v>Arizona</v>
      </c>
      <c r="B121" s="59">
        <f t="shared" si="28"/>
        <v>437171</v>
      </c>
      <c r="E121" s="69" t="str">
        <f t="shared" si="30"/>
        <v>South Carolina</v>
      </c>
      <c r="F121" s="39">
        <f t="shared" si="30"/>
        <v>438282</v>
      </c>
      <c r="G121" s="70">
        <f t="shared" si="29"/>
        <v>4.3351348175474237E-2</v>
      </c>
    </row>
    <row r="122" spans="1:7" ht="15" customHeight="1" x14ac:dyDescent="0.25">
      <c r="A122" s="31" t="str">
        <f t="shared" si="27"/>
        <v>Tennessee</v>
      </c>
      <c r="B122" s="59">
        <f t="shared" si="28"/>
        <v>387340</v>
      </c>
      <c r="E122" s="71" t="str">
        <f t="shared" si="30"/>
        <v>Arizona</v>
      </c>
      <c r="F122" s="43">
        <f t="shared" si="30"/>
        <v>437171</v>
      </c>
      <c r="G122" s="72">
        <f t="shared" si="29"/>
        <v>4.3241456946030744E-2</v>
      </c>
    </row>
    <row r="123" spans="1:7" ht="15" customHeight="1" x14ac:dyDescent="0.25">
      <c r="A123" s="31" t="str">
        <f t="shared" ref="A123:A129" si="31">B104</f>
        <v>Hawaii</v>
      </c>
      <c r="B123" s="59">
        <f t="shared" ref="B123:B129" si="32">E104</f>
        <v>-18310</v>
      </c>
      <c r="E123" s="69" t="str">
        <f t="shared" si="30"/>
        <v>Tennessee</v>
      </c>
      <c r="F123" s="39">
        <f t="shared" si="30"/>
        <v>387340</v>
      </c>
      <c r="G123" s="70">
        <f t="shared" si="29"/>
        <v>3.8312573188696297E-2</v>
      </c>
    </row>
    <row r="124" spans="1:7" ht="15" customHeight="1" x14ac:dyDescent="0.25">
      <c r="A124" s="31" t="str">
        <f t="shared" si="31"/>
        <v>West Virginia</v>
      </c>
      <c r="B124" s="59">
        <f t="shared" si="32"/>
        <v>-25523</v>
      </c>
      <c r="E124" s="67" t="s">
        <v>544</v>
      </c>
      <c r="F124" s="45">
        <f>SUM(F117:F123)</f>
        <v>6923818</v>
      </c>
      <c r="G124" s="68">
        <f t="shared" si="29"/>
        <v>0.68484867008368056</v>
      </c>
    </row>
    <row r="125" spans="1:7" ht="15" customHeight="1" x14ac:dyDescent="0.25">
      <c r="A125" s="31" t="str">
        <f t="shared" si="31"/>
        <v>Louisiana</v>
      </c>
      <c r="B125" s="59">
        <f t="shared" si="32"/>
        <v>-33956</v>
      </c>
    </row>
    <row r="126" spans="1:7" ht="15" customHeight="1" x14ac:dyDescent="0.25">
      <c r="A126" s="31" t="str">
        <f t="shared" si="31"/>
        <v>Illinois</v>
      </c>
      <c r="B126" s="59">
        <f t="shared" si="32"/>
        <v>-76207</v>
      </c>
    </row>
    <row r="127" spans="1:7" ht="15" customHeight="1" x14ac:dyDescent="0.25">
      <c r="A127" s="31" t="str">
        <f t="shared" si="31"/>
        <v>Puerto Rico</v>
      </c>
      <c r="B127" s="59">
        <f t="shared" si="32"/>
        <v>-96756</v>
      </c>
    </row>
    <row r="128" spans="1:7" ht="15" customHeight="1" x14ac:dyDescent="0.25">
      <c r="A128" s="31" t="str">
        <f t="shared" si="31"/>
        <v>New York</v>
      </c>
      <c r="B128" s="59">
        <f t="shared" si="32"/>
        <v>-119835</v>
      </c>
    </row>
    <row r="129" spans="1:2" ht="15" customHeight="1" x14ac:dyDescent="0.25">
      <c r="A129" s="31" t="str">
        <f t="shared" si="31"/>
        <v>California</v>
      </c>
      <c r="B129" s="59">
        <f t="shared" si="32"/>
        <v>-172499</v>
      </c>
    </row>
    <row r="130" spans="1:2" ht="15" customHeight="1" x14ac:dyDescent="0.25">
      <c r="A130" s="31"/>
      <c r="B130" s="59"/>
    </row>
    <row r="131" spans="1:2" ht="15" customHeight="1" x14ac:dyDescent="0.25">
      <c r="A131" s="31"/>
      <c r="B131" s="59"/>
    </row>
    <row r="132" spans="1:2" ht="15" customHeight="1" x14ac:dyDescent="0.25">
      <c r="A132" s="31"/>
      <c r="B132" s="59"/>
    </row>
    <row r="133" spans="1:2" ht="15" customHeight="1" x14ac:dyDescent="0.25">
      <c r="A133" s="31"/>
      <c r="B133" s="59"/>
    </row>
    <row r="134" spans="1:2" ht="15" customHeight="1" x14ac:dyDescent="0.25">
      <c r="A134" s="31"/>
      <c r="B134" s="59"/>
    </row>
    <row r="135" spans="1:2" ht="15" customHeight="1" x14ac:dyDescent="0.25">
      <c r="A135" s="31"/>
      <c r="B135" s="59"/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31F34"/>
  </sheetPr>
  <dimension ref="A1:B386"/>
  <sheetViews>
    <sheetView zoomScaleNormal="100" workbookViewId="0">
      <selection activeCell="C161" sqref="C161"/>
    </sheetView>
  </sheetViews>
  <sheetFormatPr defaultColWidth="8.7109375" defaultRowHeight="15" x14ac:dyDescent="0.25"/>
  <cols>
    <col min="1" max="1" width="110" customWidth="1"/>
    <col min="2" max="2" width="102" customWidth="1"/>
  </cols>
  <sheetData>
    <row r="1" spans="1:2" ht="18" customHeight="1" x14ac:dyDescent="0.25">
      <c r="A1" s="73" t="s">
        <v>545</v>
      </c>
      <c r="B1" s="74" t="s">
        <v>546</v>
      </c>
    </row>
    <row r="2" spans="1:2" ht="15" customHeight="1" x14ac:dyDescent="0.25">
      <c r="A2" s="75"/>
      <c r="B2" s="76"/>
    </row>
    <row r="3" spans="1:2" ht="15" customHeight="1" x14ac:dyDescent="0.25">
      <c r="A3" s="77" t="s">
        <v>547</v>
      </c>
      <c r="B3" s="78" t="s">
        <v>547</v>
      </c>
    </row>
    <row r="4" spans="1:2" ht="15" customHeight="1" x14ac:dyDescent="0.25">
      <c r="A4" s="75" t="s">
        <v>548</v>
      </c>
      <c r="B4" s="76" t="s">
        <v>549</v>
      </c>
    </row>
    <row r="5" spans="1:2" ht="15" customHeight="1" x14ac:dyDescent="0.25">
      <c r="A5" s="75" t="s">
        <v>550</v>
      </c>
      <c r="B5" s="76" t="s">
        <v>551</v>
      </c>
    </row>
    <row r="6" spans="1:2" ht="15" customHeight="1" x14ac:dyDescent="0.25">
      <c r="A6" s="75" t="s">
        <v>552</v>
      </c>
      <c r="B6" s="76" t="s">
        <v>553</v>
      </c>
    </row>
    <row r="7" spans="1:2" ht="15" customHeight="1" x14ac:dyDescent="0.25">
      <c r="A7" s="75" t="s">
        <v>554</v>
      </c>
      <c r="B7" s="76"/>
    </row>
    <row r="8" spans="1:2" ht="15" customHeight="1" x14ac:dyDescent="0.25">
      <c r="A8" s="75"/>
      <c r="B8" s="76" t="s">
        <v>555</v>
      </c>
    </row>
    <row r="9" spans="1:2" ht="15" customHeight="1" x14ac:dyDescent="0.25">
      <c r="A9" s="75" t="s">
        <v>556</v>
      </c>
      <c r="B9" s="76" t="s">
        <v>557</v>
      </c>
    </row>
    <row r="10" spans="1:2" ht="15" customHeight="1" x14ac:dyDescent="0.25">
      <c r="A10" s="75" t="s">
        <v>558</v>
      </c>
      <c r="B10" s="76" t="s">
        <v>559</v>
      </c>
    </row>
    <row r="11" spans="1:2" ht="15" customHeight="1" x14ac:dyDescent="0.25">
      <c r="A11" s="75" t="s">
        <v>560</v>
      </c>
      <c r="B11" s="76"/>
    </row>
    <row r="12" spans="1:2" ht="15" customHeight="1" x14ac:dyDescent="0.25">
      <c r="A12" s="75" t="s">
        <v>561</v>
      </c>
      <c r="B12" s="76" t="s">
        <v>562</v>
      </c>
    </row>
    <row r="13" spans="1:2" ht="15" customHeight="1" x14ac:dyDescent="0.25">
      <c r="A13" s="75" t="s">
        <v>563</v>
      </c>
      <c r="B13" s="76" t="s">
        <v>564</v>
      </c>
    </row>
    <row r="14" spans="1:2" ht="15" customHeight="1" x14ac:dyDescent="0.25">
      <c r="A14" s="75"/>
      <c r="B14" s="76" t="s">
        <v>559</v>
      </c>
    </row>
    <row r="15" spans="1:2" ht="15" customHeight="1" x14ac:dyDescent="0.25">
      <c r="A15" s="75" t="s">
        <v>565</v>
      </c>
      <c r="B15" s="76" t="s">
        <v>566</v>
      </c>
    </row>
    <row r="16" spans="1:2" ht="15" customHeight="1" x14ac:dyDescent="0.25">
      <c r="A16" s="75" t="s">
        <v>567</v>
      </c>
      <c r="B16" s="76"/>
    </row>
    <row r="17" spans="1:2" ht="15" customHeight="1" x14ac:dyDescent="0.25">
      <c r="A17" s="75" t="s">
        <v>568</v>
      </c>
      <c r="B17" s="78" t="s">
        <v>569</v>
      </c>
    </row>
    <row r="18" spans="1:2" ht="15" customHeight="1" x14ac:dyDescent="0.25">
      <c r="A18" s="75" t="s">
        <v>570</v>
      </c>
      <c r="B18" s="76" t="s">
        <v>571</v>
      </c>
    </row>
    <row r="19" spans="1:2" ht="15" customHeight="1" x14ac:dyDescent="0.25">
      <c r="A19" s="75" t="s">
        <v>572</v>
      </c>
      <c r="B19" s="76" t="s">
        <v>573</v>
      </c>
    </row>
    <row r="20" spans="1:2" ht="15" customHeight="1" x14ac:dyDescent="0.25">
      <c r="A20" s="75"/>
      <c r="B20" s="76" t="s">
        <v>574</v>
      </c>
    </row>
    <row r="21" spans="1:2" ht="15" customHeight="1" x14ac:dyDescent="0.25">
      <c r="A21" s="77" t="s">
        <v>575</v>
      </c>
      <c r="B21" s="76" t="s">
        <v>576</v>
      </c>
    </row>
    <row r="22" spans="1:2" ht="15" customHeight="1" x14ac:dyDescent="0.25">
      <c r="A22" s="75" t="s">
        <v>577</v>
      </c>
      <c r="B22" s="76" t="s">
        <v>578</v>
      </c>
    </row>
    <row r="23" spans="1:2" ht="15" customHeight="1" x14ac:dyDescent="0.25">
      <c r="A23" s="75" t="s">
        <v>579</v>
      </c>
      <c r="B23" s="76" t="s">
        <v>580</v>
      </c>
    </row>
    <row r="24" spans="1:2" ht="15" customHeight="1" x14ac:dyDescent="0.25">
      <c r="A24" s="75" t="s">
        <v>581</v>
      </c>
      <c r="B24" s="76"/>
    </row>
    <row r="25" spans="1:2" ht="15" customHeight="1" x14ac:dyDescent="0.25">
      <c r="A25" s="75" t="s">
        <v>582</v>
      </c>
      <c r="B25" s="78" t="s">
        <v>583</v>
      </c>
    </row>
    <row r="26" spans="1:2" ht="15" customHeight="1" x14ac:dyDescent="0.25">
      <c r="A26" s="75"/>
      <c r="B26" s="76" t="s">
        <v>584</v>
      </c>
    </row>
    <row r="27" spans="1:2" ht="15" customHeight="1" x14ac:dyDescent="0.25">
      <c r="A27" s="75" t="s">
        <v>585</v>
      </c>
      <c r="B27" s="76" t="s">
        <v>586</v>
      </c>
    </row>
    <row r="28" spans="1:2" ht="15" customHeight="1" x14ac:dyDescent="0.25">
      <c r="A28" s="75" t="s">
        <v>587</v>
      </c>
      <c r="B28" s="76" t="s">
        <v>588</v>
      </c>
    </row>
    <row r="29" spans="1:2" ht="15" customHeight="1" x14ac:dyDescent="0.25">
      <c r="A29" s="75" t="s">
        <v>589</v>
      </c>
      <c r="B29" s="76" t="s">
        <v>590</v>
      </c>
    </row>
    <row r="30" spans="1:2" ht="15" customHeight="1" x14ac:dyDescent="0.25">
      <c r="A30" s="75"/>
      <c r="B30" s="76" t="s">
        <v>591</v>
      </c>
    </row>
    <row r="31" spans="1:2" ht="15" customHeight="1" x14ac:dyDescent="0.25">
      <c r="A31" s="75" t="s">
        <v>592</v>
      </c>
      <c r="B31" s="76" t="s">
        <v>593</v>
      </c>
    </row>
    <row r="32" spans="1:2" ht="15" customHeight="1" x14ac:dyDescent="0.25">
      <c r="A32" s="75" t="s">
        <v>594</v>
      </c>
      <c r="B32" s="76"/>
    </row>
    <row r="33" spans="1:2" ht="15" customHeight="1" x14ac:dyDescent="0.25">
      <c r="A33" s="75" t="s">
        <v>595</v>
      </c>
      <c r="B33" s="76" t="s">
        <v>596</v>
      </c>
    </row>
    <row r="34" spans="1:2" ht="15" customHeight="1" x14ac:dyDescent="0.25">
      <c r="A34" s="75"/>
      <c r="B34" s="76" t="s">
        <v>597</v>
      </c>
    </row>
    <row r="35" spans="1:2" ht="15" customHeight="1" x14ac:dyDescent="0.25">
      <c r="A35" s="75" t="s">
        <v>598</v>
      </c>
    </row>
    <row r="36" spans="1:2" ht="15" customHeight="1" x14ac:dyDescent="0.25">
      <c r="A36" s="75" t="s">
        <v>599</v>
      </c>
    </row>
    <row r="37" spans="1:2" ht="15" customHeight="1" x14ac:dyDescent="0.25">
      <c r="A37" s="75" t="s">
        <v>600</v>
      </c>
    </row>
    <row r="38" spans="1:2" ht="15" customHeight="1" x14ac:dyDescent="0.25">
      <c r="A38" s="75"/>
    </row>
    <row r="39" spans="1:2" ht="15" customHeight="1" x14ac:dyDescent="0.25">
      <c r="A39" s="75" t="s">
        <v>601</v>
      </c>
    </row>
    <row r="40" spans="1:2" ht="15" customHeight="1" x14ac:dyDescent="0.25">
      <c r="A40" s="75" t="s">
        <v>602</v>
      </c>
    </row>
    <row r="41" spans="1:2" ht="15" customHeight="1" x14ac:dyDescent="0.25">
      <c r="A41" s="75" t="s">
        <v>603</v>
      </c>
    </row>
    <row r="42" spans="1:2" ht="15" customHeight="1" x14ac:dyDescent="0.25">
      <c r="A42" s="75"/>
    </row>
    <row r="43" spans="1:2" ht="15" customHeight="1" x14ac:dyDescent="0.25">
      <c r="A43" s="75" t="s">
        <v>604</v>
      </c>
    </row>
    <row r="44" spans="1:2" ht="15" customHeight="1" x14ac:dyDescent="0.25">
      <c r="A44" s="75" t="s">
        <v>605</v>
      </c>
    </row>
    <row r="45" spans="1:2" ht="15" customHeight="1" x14ac:dyDescent="0.25">
      <c r="A45" s="75" t="s">
        <v>606</v>
      </c>
    </row>
    <row r="46" spans="1:2" ht="15" customHeight="1" x14ac:dyDescent="0.25">
      <c r="A46" s="75"/>
    </row>
    <row r="47" spans="1:2" ht="15" customHeight="1" x14ac:dyDescent="0.25">
      <c r="A47" s="75" t="s">
        <v>607</v>
      </c>
    </row>
    <row r="48" spans="1:2" ht="15" customHeight="1" x14ac:dyDescent="0.25">
      <c r="A48" s="75" t="s">
        <v>608</v>
      </c>
    </row>
    <row r="49" spans="1:1" ht="15" customHeight="1" x14ac:dyDescent="0.25">
      <c r="A49" s="75" t="s">
        <v>609</v>
      </c>
    </row>
    <row r="50" spans="1:1" ht="15" customHeight="1" x14ac:dyDescent="0.25">
      <c r="A50" s="75"/>
    </row>
    <row r="51" spans="1:1" ht="15" customHeight="1" x14ac:dyDescent="0.25">
      <c r="A51" s="75" t="s">
        <v>610</v>
      </c>
    </row>
    <row r="52" spans="1:1" ht="15" customHeight="1" x14ac:dyDescent="0.25">
      <c r="A52" s="75" t="s">
        <v>611</v>
      </c>
    </row>
    <row r="53" spans="1:1" ht="15" customHeight="1" x14ac:dyDescent="0.25">
      <c r="A53" s="75" t="s">
        <v>612</v>
      </c>
    </row>
    <row r="54" spans="1:1" ht="15" customHeight="1" x14ac:dyDescent="0.25">
      <c r="A54" s="75"/>
    </row>
    <row r="55" spans="1:1" ht="15" customHeight="1" x14ac:dyDescent="0.25">
      <c r="A55" s="75" t="s">
        <v>613</v>
      </c>
    </row>
    <row r="56" spans="1:1" ht="15" customHeight="1" x14ac:dyDescent="0.25">
      <c r="A56" s="75" t="s">
        <v>614</v>
      </c>
    </row>
    <row r="57" spans="1:1" ht="15" customHeight="1" x14ac:dyDescent="0.25">
      <c r="A57" s="75" t="s">
        <v>615</v>
      </c>
    </row>
    <row r="58" spans="1:1" ht="15" customHeight="1" x14ac:dyDescent="0.25">
      <c r="A58" s="75"/>
    </row>
    <row r="59" spans="1:1" ht="15" customHeight="1" x14ac:dyDescent="0.25">
      <c r="A59" s="75" t="s">
        <v>616</v>
      </c>
    </row>
    <row r="60" spans="1:1" ht="15" customHeight="1" x14ac:dyDescent="0.25">
      <c r="A60" s="75" t="s">
        <v>617</v>
      </c>
    </row>
    <row r="61" spans="1:1" ht="15" customHeight="1" x14ac:dyDescent="0.25">
      <c r="A61" s="75" t="s">
        <v>618</v>
      </c>
    </row>
    <row r="62" spans="1:1" ht="15" customHeight="1" x14ac:dyDescent="0.25">
      <c r="A62" s="75"/>
    </row>
    <row r="63" spans="1:1" ht="15" customHeight="1" x14ac:dyDescent="0.25">
      <c r="A63" s="75" t="s">
        <v>619</v>
      </c>
    </row>
    <row r="64" spans="1:1" ht="15" customHeight="1" x14ac:dyDescent="0.25">
      <c r="A64" s="75" t="s">
        <v>620</v>
      </c>
    </row>
    <row r="65" spans="1:1" ht="15" customHeight="1" x14ac:dyDescent="0.25">
      <c r="A65" s="75" t="s">
        <v>621</v>
      </c>
    </row>
    <row r="66" spans="1:1" ht="15" customHeight="1" x14ac:dyDescent="0.25">
      <c r="A66" s="75"/>
    </row>
    <row r="67" spans="1:1" ht="15" customHeight="1" x14ac:dyDescent="0.25">
      <c r="A67" s="75" t="s">
        <v>622</v>
      </c>
    </row>
    <row r="68" spans="1:1" ht="15" customHeight="1" x14ac:dyDescent="0.25">
      <c r="A68" s="75" t="s">
        <v>623</v>
      </c>
    </row>
    <row r="69" spans="1:1" ht="15" customHeight="1" x14ac:dyDescent="0.25">
      <c r="A69" s="75" t="s">
        <v>624</v>
      </c>
    </row>
    <row r="70" spans="1:1" ht="15" customHeight="1" x14ac:dyDescent="0.25">
      <c r="A70" s="75"/>
    </row>
    <row r="71" spans="1:1" ht="15" customHeight="1" x14ac:dyDescent="0.25">
      <c r="A71" s="75" t="s">
        <v>625</v>
      </c>
    </row>
    <row r="72" spans="1:1" ht="15" customHeight="1" x14ac:dyDescent="0.25">
      <c r="A72" s="75" t="s">
        <v>626</v>
      </c>
    </row>
    <row r="73" spans="1:1" ht="15" customHeight="1" x14ac:dyDescent="0.25">
      <c r="A73" s="75" t="s">
        <v>627</v>
      </c>
    </row>
    <row r="74" spans="1:1" ht="15" customHeight="1" x14ac:dyDescent="0.25">
      <c r="A74" s="75"/>
    </row>
    <row r="75" spans="1:1" ht="15" customHeight="1" x14ac:dyDescent="0.25">
      <c r="A75" s="75" t="s">
        <v>628</v>
      </c>
    </row>
    <row r="76" spans="1:1" ht="15" customHeight="1" x14ac:dyDescent="0.25">
      <c r="A76" s="75" t="s">
        <v>629</v>
      </c>
    </row>
    <row r="77" spans="1:1" ht="15" customHeight="1" x14ac:dyDescent="0.25">
      <c r="A77" s="75" t="s">
        <v>630</v>
      </c>
    </row>
    <row r="78" spans="1:1" ht="15" customHeight="1" x14ac:dyDescent="0.25">
      <c r="A78" s="75"/>
    </row>
    <row r="79" spans="1:1" ht="15" customHeight="1" x14ac:dyDescent="0.25">
      <c r="A79" s="75" t="s">
        <v>631</v>
      </c>
    </row>
    <row r="80" spans="1:1" ht="15" customHeight="1" x14ac:dyDescent="0.25">
      <c r="A80" s="75" t="s">
        <v>632</v>
      </c>
    </row>
    <row r="81" spans="1:1" ht="15" customHeight="1" x14ac:dyDescent="0.25">
      <c r="A81" s="75" t="s">
        <v>633</v>
      </c>
    </row>
    <row r="82" spans="1:1" ht="15" customHeight="1" x14ac:dyDescent="0.25">
      <c r="A82" s="75"/>
    </row>
    <row r="83" spans="1:1" ht="15" customHeight="1" x14ac:dyDescent="0.25">
      <c r="A83" s="75" t="s">
        <v>634</v>
      </c>
    </row>
    <row r="84" spans="1:1" ht="15" customHeight="1" x14ac:dyDescent="0.25">
      <c r="A84" s="75" t="s">
        <v>635</v>
      </c>
    </row>
    <row r="85" spans="1:1" ht="15" customHeight="1" x14ac:dyDescent="0.25">
      <c r="A85" s="75" t="s">
        <v>636</v>
      </c>
    </row>
    <row r="86" spans="1:1" ht="15" customHeight="1" x14ac:dyDescent="0.25">
      <c r="A86" s="75"/>
    </row>
    <row r="87" spans="1:1" ht="15" customHeight="1" x14ac:dyDescent="0.25">
      <c r="A87" s="75" t="s">
        <v>637</v>
      </c>
    </row>
    <row r="88" spans="1:1" ht="15" customHeight="1" x14ac:dyDescent="0.25">
      <c r="A88" s="75" t="s">
        <v>638</v>
      </c>
    </row>
    <row r="89" spans="1:1" ht="15" customHeight="1" x14ac:dyDescent="0.25">
      <c r="A89" s="75" t="s">
        <v>639</v>
      </c>
    </row>
    <row r="90" spans="1:1" ht="15" customHeight="1" x14ac:dyDescent="0.25">
      <c r="A90" s="75"/>
    </row>
    <row r="91" spans="1:1" ht="15" customHeight="1" x14ac:dyDescent="0.25">
      <c r="A91" s="75" t="s">
        <v>640</v>
      </c>
    </row>
    <row r="92" spans="1:1" ht="15" customHeight="1" x14ac:dyDescent="0.25">
      <c r="A92" s="75" t="s">
        <v>641</v>
      </c>
    </row>
    <row r="93" spans="1:1" ht="15" customHeight="1" x14ac:dyDescent="0.25">
      <c r="A93" s="75" t="s">
        <v>642</v>
      </c>
    </row>
    <row r="94" spans="1:1" ht="15" customHeight="1" x14ac:dyDescent="0.25">
      <c r="A94" s="75"/>
    </row>
    <row r="95" spans="1:1" ht="15" customHeight="1" x14ac:dyDescent="0.25">
      <c r="A95" s="75" t="s">
        <v>643</v>
      </c>
    </row>
    <row r="96" spans="1:1" ht="15" customHeight="1" x14ac:dyDescent="0.25">
      <c r="A96" s="75" t="s">
        <v>644</v>
      </c>
    </row>
    <row r="97" spans="1:1" ht="15" customHeight="1" x14ac:dyDescent="0.25">
      <c r="A97" s="75" t="s">
        <v>645</v>
      </c>
    </row>
    <row r="98" spans="1:1" ht="15" customHeight="1" x14ac:dyDescent="0.25">
      <c r="A98" s="75"/>
    </row>
    <row r="99" spans="1:1" ht="15" customHeight="1" x14ac:dyDescent="0.25">
      <c r="A99" s="75" t="s">
        <v>646</v>
      </c>
    </row>
    <row r="100" spans="1:1" ht="15" customHeight="1" x14ac:dyDescent="0.25">
      <c r="A100" s="75" t="s">
        <v>647</v>
      </c>
    </row>
    <row r="101" spans="1:1" ht="15" customHeight="1" x14ac:dyDescent="0.25">
      <c r="A101" s="75" t="s">
        <v>648</v>
      </c>
    </row>
    <row r="102" spans="1:1" ht="15" customHeight="1" x14ac:dyDescent="0.25">
      <c r="A102" s="75"/>
    </row>
    <row r="103" spans="1:1" ht="15" customHeight="1" x14ac:dyDescent="0.25">
      <c r="A103" s="75" t="s">
        <v>649</v>
      </c>
    </row>
    <row r="104" spans="1:1" ht="15" customHeight="1" x14ac:dyDescent="0.25">
      <c r="A104" s="75" t="s">
        <v>650</v>
      </c>
    </row>
    <row r="105" spans="1:1" ht="15" customHeight="1" x14ac:dyDescent="0.25">
      <c r="A105" s="75" t="s">
        <v>651</v>
      </c>
    </row>
    <row r="106" spans="1:1" ht="15" customHeight="1" x14ac:dyDescent="0.25">
      <c r="A106" s="75"/>
    </row>
    <row r="107" spans="1:1" ht="15" customHeight="1" x14ac:dyDescent="0.25">
      <c r="A107" s="75" t="s">
        <v>652</v>
      </c>
    </row>
    <row r="108" spans="1:1" ht="15" customHeight="1" x14ac:dyDescent="0.25">
      <c r="A108" s="75" t="s">
        <v>653</v>
      </c>
    </row>
    <row r="109" spans="1:1" ht="15" customHeight="1" x14ac:dyDescent="0.25">
      <c r="A109" s="75" t="s">
        <v>654</v>
      </c>
    </row>
    <row r="110" spans="1:1" ht="15" customHeight="1" x14ac:dyDescent="0.25">
      <c r="A110" s="75"/>
    </row>
    <row r="111" spans="1:1" ht="15" customHeight="1" x14ac:dyDescent="0.25">
      <c r="A111" s="75" t="s">
        <v>655</v>
      </c>
    </row>
    <row r="112" spans="1:1" ht="15" customHeight="1" x14ac:dyDescent="0.25">
      <c r="A112" s="75" t="s">
        <v>656</v>
      </c>
    </row>
    <row r="113" spans="1:1" ht="15" customHeight="1" x14ac:dyDescent="0.25">
      <c r="A113" s="75" t="s">
        <v>657</v>
      </c>
    </row>
    <row r="114" spans="1:1" ht="15" customHeight="1" x14ac:dyDescent="0.25">
      <c r="A114" s="75"/>
    </row>
    <row r="115" spans="1:1" ht="15" customHeight="1" x14ac:dyDescent="0.25">
      <c r="A115" s="75" t="s">
        <v>658</v>
      </c>
    </row>
    <row r="116" spans="1:1" ht="15" customHeight="1" x14ac:dyDescent="0.25">
      <c r="A116" s="75" t="s">
        <v>659</v>
      </c>
    </row>
    <row r="117" spans="1:1" ht="15" customHeight="1" x14ac:dyDescent="0.25">
      <c r="A117" s="75" t="s">
        <v>660</v>
      </c>
    </row>
    <row r="118" spans="1:1" ht="15" customHeight="1" x14ac:dyDescent="0.25">
      <c r="A118" s="75"/>
    </row>
    <row r="119" spans="1:1" ht="15" customHeight="1" x14ac:dyDescent="0.25">
      <c r="A119" s="75" t="s">
        <v>661</v>
      </c>
    </row>
    <row r="120" spans="1:1" ht="15" customHeight="1" x14ac:dyDescent="0.25">
      <c r="A120" s="75" t="s">
        <v>662</v>
      </c>
    </row>
    <row r="121" spans="1:1" ht="15" customHeight="1" x14ac:dyDescent="0.25">
      <c r="A121" s="75" t="s">
        <v>663</v>
      </c>
    </row>
    <row r="122" spans="1:1" ht="15" customHeight="1" x14ac:dyDescent="0.25">
      <c r="A122" s="75"/>
    </row>
    <row r="123" spans="1:1" ht="15" customHeight="1" x14ac:dyDescent="0.25">
      <c r="A123" s="75" t="s">
        <v>664</v>
      </c>
    </row>
    <row r="124" spans="1:1" ht="15" customHeight="1" x14ac:dyDescent="0.25">
      <c r="A124" s="75" t="s">
        <v>665</v>
      </c>
    </row>
    <row r="125" spans="1:1" ht="15" customHeight="1" x14ac:dyDescent="0.25">
      <c r="A125" s="75" t="s">
        <v>666</v>
      </c>
    </row>
    <row r="126" spans="1:1" ht="15" customHeight="1" x14ac:dyDescent="0.25">
      <c r="A126" s="75"/>
    </row>
    <row r="127" spans="1:1" ht="15" customHeight="1" x14ac:dyDescent="0.25">
      <c r="A127" s="75" t="s">
        <v>667</v>
      </c>
    </row>
    <row r="128" spans="1:1" ht="15" customHeight="1" x14ac:dyDescent="0.25">
      <c r="A128" s="75" t="s">
        <v>668</v>
      </c>
    </row>
    <row r="129" spans="1:1" ht="15" customHeight="1" x14ac:dyDescent="0.25">
      <c r="A129" s="75" t="s">
        <v>669</v>
      </c>
    </row>
    <row r="130" spans="1:1" ht="15" customHeight="1" x14ac:dyDescent="0.25">
      <c r="A130" s="75"/>
    </row>
    <row r="131" spans="1:1" ht="15" customHeight="1" x14ac:dyDescent="0.25">
      <c r="A131" s="75" t="s">
        <v>670</v>
      </c>
    </row>
    <row r="132" spans="1:1" ht="15" customHeight="1" x14ac:dyDescent="0.25">
      <c r="A132" s="75" t="s">
        <v>671</v>
      </c>
    </row>
    <row r="133" spans="1:1" ht="15" customHeight="1" x14ac:dyDescent="0.25">
      <c r="A133" s="75" t="s">
        <v>672</v>
      </c>
    </row>
    <row r="134" spans="1:1" ht="15" customHeight="1" x14ac:dyDescent="0.25">
      <c r="A134" s="75"/>
    </row>
    <row r="135" spans="1:1" ht="15" customHeight="1" x14ac:dyDescent="0.25">
      <c r="A135" s="75" t="s">
        <v>673</v>
      </c>
    </row>
    <row r="136" spans="1:1" ht="15" customHeight="1" x14ac:dyDescent="0.25">
      <c r="A136" s="75" t="s">
        <v>674</v>
      </c>
    </row>
    <row r="137" spans="1:1" ht="15" customHeight="1" x14ac:dyDescent="0.25">
      <c r="A137" s="75" t="s">
        <v>675</v>
      </c>
    </row>
    <row r="138" spans="1:1" ht="15" customHeight="1" x14ac:dyDescent="0.25">
      <c r="A138" s="75"/>
    </row>
    <row r="139" spans="1:1" ht="15" customHeight="1" x14ac:dyDescent="0.25">
      <c r="A139" s="75" t="s">
        <v>676</v>
      </c>
    </row>
    <row r="140" spans="1:1" ht="15" customHeight="1" x14ac:dyDescent="0.25">
      <c r="A140" s="75" t="s">
        <v>677</v>
      </c>
    </row>
    <row r="141" spans="1:1" ht="15" customHeight="1" x14ac:dyDescent="0.25">
      <c r="A141" s="75" t="s">
        <v>678</v>
      </c>
    </row>
    <row r="142" spans="1:1" ht="15" customHeight="1" x14ac:dyDescent="0.25">
      <c r="A142" s="75"/>
    </row>
    <row r="143" spans="1:1" ht="15" customHeight="1" x14ac:dyDescent="0.25">
      <c r="A143" s="75" t="s">
        <v>679</v>
      </c>
    </row>
    <row r="144" spans="1:1" ht="15" customHeight="1" x14ac:dyDescent="0.25">
      <c r="A144" s="75" t="s">
        <v>680</v>
      </c>
    </row>
    <row r="145" spans="1:1" ht="15" customHeight="1" x14ac:dyDescent="0.25">
      <c r="A145" s="75" t="s">
        <v>681</v>
      </c>
    </row>
    <row r="146" spans="1:1" ht="15" customHeight="1" x14ac:dyDescent="0.25">
      <c r="A146" s="75"/>
    </row>
    <row r="147" spans="1:1" ht="15" customHeight="1" x14ac:dyDescent="0.25">
      <c r="A147" s="75" t="s">
        <v>682</v>
      </c>
    </row>
    <row r="148" spans="1:1" ht="15" customHeight="1" x14ac:dyDescent="0.25">
      <c r="A148" s="75" t="s">
        <v>683</v>
      </c>
    </row>
    <row r="149" spans="1:1" ht="15" customHeight="1" x14ac:dyDescent="0.25">
      <c r="A149" s="75" t="s">
        <v>684</v>
      </c>
    </row>
    <row r="150" spans="1:1" ht="15" customHeight="1" x14ac:dyDescent="0.25">
      <c r="A150" s="75"/>
    </row>
    <row r="151" spans="1:1" ht="15" customHeight="1" x14ac:dyDescent="0.25">
      <c r="A151" s="75" t="s">
        <v>685</v>
      </c>
    </row>
    <row r="152" spans="1:1" ht="15" customHeight="1" x14ac:dyDescent="0.25">
      <c r="A152" s="75" t="s">
        <v>686</v>
      </c>
    </row>
    <row r="153" spans="1:1" ht="15" customHeight="1" x14ac:dyDescent="0.25">
      <c r="A153" s="75" t="s">
        <v>687</v>
      </c>
    </row>
    <row r="154" spans="1:1" ht="15" customHeight="1" x14ac:dyDescent="0.25">
      <c r="A154" s="75"/>
    </row>
    <row r="155" spans="1:1" ht="15" customHeight="1" x14ac:dyDescent="0.25">
      <c r="A155" s="75" t="s">
        <v>688</v>
      </c>
    </row>
    <row r="156" spans="1:1" ht="15" customHeight="1" x14ac:dyDescent="0.25">
      <c r="A156" s="75" t="s">
        <v>689</v>
      </c>
    </row>
    <row r="157" spans="1:1" ht="15" customHeight="1" x14ac:dyDescent="0.25">
      <c r="A157" s="75" t="s">
        <v>690</v>
      </c>
    </row>
    <row r="158" spans="1:1" ht="15" customHeight="1" x14ac:dyDescent="0.25">
      <c r="A158" s="75"/>
    </row>
    <row r="159" spans="1:1" ht="15" customHeight="1" x14ac:dyDescent="0.25">
      <c r="A159" s="75" t="s">
        <v>691</v>
      </c>
    </row>
    <row r="160" spans="1:1" ht="15" customHeight="1" x14ac:dyDescent="0.25">
      <c r="A160" s="75" t="s">
        <v>692</v>
      </c>
    </row>
    <row r="161" spans="1:1" ht="15" customHeight="1" x14ac:dyDescent="0.25">
      <c r="A161" s="75" t="s">
        <v>693</v>
      </c>
    </row>
    <row r="162" spans="1:1" ht="15" customHeight="1" x14ac:dyDescent="0.25">
      <c r="A162" s="75"/>
    </row>
    <row r="163" spans="1:1" ht="15" customHeight="1" x14ac:dyDescent="0.25">
      <c r="A163" s="75" t="s">
        <v>694</v>
      </c>
    </row>
    <row r="164" spans="1:1" ht="15" customHeight="1" x14ac:dyDescent="0.25">
      <c r="A164" s="75" t="s">
        <v>695</v>
      </c>
    </row>
    <row r="165" spans="1:1" ht="15" customHeight="1" x14ac:dyDescent="0.25">
      <c r="A165" s="75" t="s">
        <v>696</v>
      </c>
    </row>
    <row r="166" spans="1:1" ht="15" customHeight="1" x14ac:dyDescent="0.25">
      <c r="A166" s="75"/>
    </row>
    <row r="167" spans="1:1" ht="15" customHeight="1" x14ac:dyDescent="0.25">
      <c r="A167" s="75" t="s">
        <v>697</v>
      </c>
    </row>
    <row r="168" spans="1:1" ht="15" customHeight="1" x14ac:dyDescent="0.25">
      <c r="A168" s="75" t="s">
        <v>698</v>
      </c>
    </row>
    <row r="169" spans="1:1" ht="15" customHeight="1" x14ac:dyDescent="0.25">
      <c r="A169" s="75" t="s">
        <v>699</v>
      </c>
    </row>
    <row r="170" spans="1:1" ht="15" customHeight="1" x14ac:dyDescent="0.25">
      <c r="A170" s="75"/>
    </row>
    <row r="171" spans="1:1" ht="15" customHeight="1" x14ac:dyDescent="0.25">
      <c r="A171" s="75" t="s">
        <v>700</v>
      </c>
    </row>
    <row r="172" spans="1:1" ht="15" customHeight="1" x14ac:dyDescent="0.25">
      <c r="A172" s="75" t="s">
        <v>701</v>
      </c>
    </row>
    <row r="173" spans="1:1" ht="15" customHeight="1" x14ac:dyDescent="0.25">
      <c r="A173" s="75" t="s">
        <v>702</v>
      </c>
    </row>
    <row r="174" spans="1:1" ht="15" customHeight="1" x14ac:dyDescent="0.25">
      <c r="A174" s="75"/>
    </row>
    <row r="175" spans="1:1" ht="15" customHeight="1" x14ac:dyDescent="0.25">
      <c r="A175" s="75" t="s">
        <v>703</v>
      </c>
    </row>
    <row r="176" spans="1:1" ht="15" customHeight="1" x14ac:dyDescent="0.25">
      <c r="A176" s="75" t="s">
        <v>704</v>
      </c>
    </row>
    <row r="177" spans="1:1" ht="15" customHeight="1" x14ac:dyDescent="0.25">
      <c r="A177" s="75" t="s">
        <v>705</v>
      </c>
    </row>
    <row r="178" spans="1:1" ht="15" customHeight="1" x14ac:dyDescent="0.25">
      <c r="A178" s="75"/>
    </row>
    <row r="179" spans="1:1" ht="15" customHeight="1" x14ac:dyDescent="0.25">
      <c r="A179" s="75" t="s">
        <v>706</v>
      </c>
    </row>
    <row r="180" spans="1:1" ht="15" customHeight="1" x14ac:dyDescent="0.25">
      <c r="A180" s="75" t="s">
        <v>707</v>
      </c>
    </row>
    <row r="181" spans="1:1" ht="15" customHeight="1" x14ac:dyDescent="0.25">
      <c r="A181" s="75" t="s">
        <v>708</v>
      </c>
    </row>
    <row r="182" spans="1:1" ht="15" customHeight="1" x14ac:dyDescent="0.25">
      <c r="A182" s="75"/>
    </row>
    <row r="183" spans="1:1" ht="15" customHeight="1" x14ac:dyDescent="0.25">
      <c r="A183" s="75" t="s">
        <v>709</v>
      </c>
    </row>
    <row r="184" spans="1:1" ht="15" customHeight="1" x14ac:dyDescent="0.25">
      <c r="A184" s="75" t="s">
        <v>710</v>
      </c>
    </row>
    <row r="185" spans="1:1" ht="15" customHeight="1" x14ac:dyDescent="0.25">
      <c r="A185" s="75" t="s">
        <v>711</v>
      </c>
    </row>
    <row r="186" spans="1:1" ht="15" customHeight="1" x14ac:dyDescent="0.25">
      <c r="A186" s="75"/>
    </row>
    <row r="187" spans="1:1" ht="15" customHeight="1" x14ac:dyDescent="0.25">
      <c r="A187" s="75" t="s">
        <v>712</v>
      </c>
    </row>
    <row r="188" spans="1:1" ht="15" customHeight="1" x14ac:dyDescent="0.25">
      <c r="A188" s="75" t="s">
        <v>713</v>
      </c>
    </row>
    <row r="189" spans="1:1" ht="15" customHeight="1" x14ac:dyDescent="0.25">
      <c r="A189" s="75" t="s">
        <v>714</v>
      </c>
    </row>
    <row r="190" spans="1:1" ht="15" customHeight="1" x14ac:dyDescent="0.25">
      <c r="A190" s="75"/>
    </row>
    <row r="191" spans="1:1" ht="15" customHeight="1" x14ac:dyDescent="0.25">
      <c r="A191" s="75" t="s">
        <v>715</v>
      </c>
    </row>
    <row r="192" spans="1:1" ht="15" customHeight="1" x14ac:dyDescent="0.25">
      <c r="A192" s="75" t="s">
        <v>716</v>
      </c>
    </row>
    <row r="193" spans="1:1" ht="15" customHeight="1" x14ac:dyDescent="0.25">
      <c r="A193" s="75" t="s">
        <v>717</v>
      </c>
    </row>
    <row r="194" spans="1:1" ht="15" customHeight="1" x14ac:dyDescent="0.25">
      <c r="A194" s="75"/>
    </row>
    <row r="195" spans="1:1" ht="15" customHeight="1" x14ac:dyDescent="0.25">
      <c r="A195" s="75" t="s">
        <v>718</v>
      </c>
    </row>
    <row r="196" spans="1:1" ht="15" customHeight="1" x14ac:dyDescent="0.25">
      <c r="A196" s="75" t="s">
        <v>719</v>
      </c>
    </row>
    <row r="197" spans="1:1" ht="15" customHeight="1" x14ac:dyDescent="0.25">
      <c r="A197" s="75" t="s">
        <v>720</v>
      </c>
    </row>
    <row r="198" spans="1:1" ht="15" customHeight="1" x14ac:dyDescent="0.25">
      <c r="A198" s="75"/>
    </row>
    <row r="199" spans="1:1" ht="15" customHeight="1" x14ac:dyDescent="0.25">
      <c r="A199" s="75" t="s">
        <v>721</v>
      </c>
    </row>
    <row r="200" spans="1:1" ht="15" customHeight="1" x14ac:dyDescent="0.25">
      <c r="A200" s="75" t="s">
        <v>722</v>
      </c>
    </row>
    <row r="201" spans="1:1" ht="15" customHeight="1" x14ac:dyDescent="0.25">
      <c r="A201" s="75" t="s">
        <v>723</v>
      </c>
    </row>
    <row r="202" spans="1:1" ht="15" customHeight="1" x14ac:dyDescent="0.25">
      <c r="A202" s="75"/>
    </row>
    <row r="203" spans="1:1" ht="15" customHeight="1" x14ac:dyDescent="0.25">
      <c r="A203" s="75" t="s">
        <v>724</v>
      </c>
    </row>
    <row r="204" spans="1:1" ht="15" customHeight="1" x14ac:dyDescent="0.25">
      <c r="A204" s="75" t="s">
        <v>725</v>
      </c>
    </row>
    <row r="205" spans="1:1" ht="15" customHeight="1" x14ac:dyDescent="0.25">
      <c r="A205" s="75" t="s">
        <v>726</v>
      </c>
    </row>
    <row r="206" spans="1:1" ht="15" customHeight="1" x14ac:dyDescent="0.25">
      <c r="A206" s="75"/>
    </row>
    <row r="207" spans="1:1" ht="15" customHeight="1" x14ac:dyDescent="0.25">
      <c r="A207" s="75" t="s">
        <v>727</v>
      </c>
    </row>
    <row r="208" spans="1:1" ht="15" customHeight="1" x14ac:dyDescent="0.25">
      <c r="A208" s="75" t="s">
        <v>728</v>
      </c>
    </row>
    <row r="209" spans="1:1" ht="15" customHeight="1" x14ac:dyDescent="0.25">
      <c r="A209" s="75" t="s">
        <v>729</v>
      </c>
    </row>
    <row r="210" spans="1:1" ht="15" customHeight="1" x14ac:dyDescent="0.25">
      <c r="A210" s="75"/>
    </row>
    <row r="211" spans="1:1" ht="15" customHeight="1" x14ac:dyDescent="0.25">
      <c r="A211" s="75" t="s">
        <v>730</v>
      </c>
    </row>
    <row r="212" spans="1:1" ht="15" customHeight="1" x14ac:dyDescent="0.25">
      <c r="A212" s="75" t="s">
        <v>731</v>
      </c>
    </row>
    <row r="213" spans="1:1" ht="15" customHeight="1" x14ac:dyDescent="0.25">
      <c r="A213" s="75" t="s">
        <v>732</v>
      </c>
    </row>
    <row r="214" spans="1:1" ht="15" customHeight="1" x14ac:dyDescent="0.25">
      <c r="A214" s="75"/>
    </row>
    <row r="215" spans="1:1" ht="15" customHeight="1" x14ac:dyDescent="0.25">
      <c r="A215" s="75" t="s">
        <v>733</v>
      </c>
    </row>
    <row r="216" spans="1:1" ht="15" customHeight="1" x14ac:dyDescent="0.25">
      <c r="A216" s="75" t="s">
        <v>734</v>
      </c>
    </row>
    <row r="217" spans="1:1" ht="15" customHeight="1" x14ac:dyDescent="0.25">
      <c r="A217" s="75" t="s">
        <v>735</v>
      </c>
    </row>
    <row r="218" spans="1:1" ht="15" customHeight="1" x14ac:dyDescent="0.25">
      <c r="A218" s="75"/>
    </row>
    <row r="219" spans="1:1" ht="15" customHeight="1" x14ac:dyDescent="0.25">
      <c r="A219" s="75" t="s">
        <v>736</v>
      </c>
    </row>
    <row r="220" spans="1:1" ht="15" customHeight="1" x14ac:dyDescent="0.25">
      <c r="A220" s="75" t="s">
        <v>737</v>
      </c>
    </row>
    <row r="221" spans="1:1" ht="15" customHeight="1" x14ac:dyDescent="0.25">
      <c r="A221" s="75" t="s">
        <v>738</v>
      </c>
    </row>
    <row r="222" spans="1:1" ht="15" customHeight="1" x14ac:dyDescent="0.25">
      <c r="A222" s="75"/>
    </row>
    <row r="223" spans="1:1" ht="15" customHeight="1" x14ac:dyDescent="0.25">
      <c r="A223" s="75" t="s">
        <v>739</v>
      </c>
    </row>
    <row r="224" spans="1:1" ht="15" customHeight="1" x14ac:dyDescent="0.25">
      <c r="A224" s="75" t="s">
        <v>740</v>
      </c>
    </row>
    <row r="225" spans="1:1" ht="15" customHeight="1" x14ac:dyDescent="0.25">
      <c r="A225" s="75" t="s">
        <v>741</v>
      </c>
    </row>
    <row r="226" spans="1:1" ht="15" customHeight="1" x14ac:dyDescent="0.25">
      <c r="A226" s="75"/>
    </row>
    <row r="227" spans="1:1" ht="15" customHeight="1" x14ac:dyDescent="0.25">
      <c r="A227" s="75" t="s">
        <v>742</v>
      </c>
    </row>
    <row r="228" spans="1:1" ht="15" customHeight="1" x14ac:dyDescent="0.25">
      <c r="A228" s="75" t="s">
        <v>743</v>
      </c>
    </row>
    <row r="229" spans="1:1" ht="15" customHeight="1" x14ac:dyDescent="0.25">
      <c r="A229" s="75" t="s">
        <v>744</v>
      </c>
    </row>
    <row r="230" spans="1:1" ht="15" customHeight="1" x14ac:dyDescent="0.25">
      <c r="A230" s="75"/>
    </row>
    <row r="231" spans="1:1" ht="15" customHeight="1" x14ac:dyDescent="0.25">
      <c r="A231" s="75" t="s">
        <v>745</v>
      </c>
    </row>
    <row r="232" spans="1:1" ht="15" customHeight="1" x14ac:dyDescent="0.25">
      <c r="A232" s="75" t="s">
        <v>746</v>
      </c>
    </row>
    <row r="233" spans="1:1" ht="15" customHeight="1" x14ac:dyDescent="0.25">
      <c r="A233" s="75" t="s">
        <v>747</v>
      </c>
    </row>
    <row r="234" spans="1:1" ht="15" customHeight="1" x14ac:dyDescent="0.25">
      <c r="A234" s="75"/>
    </row>
    <row r="235" spans="1:1" ht="15" customHeight="1" x14ac:dyDescent="0.25">
      <c r="A235" s="75" t="s">
        <v>748</v>
      </c>
    </row>
    <row r="236" spans="1:1" ht="15" customHeight="1" x14ac:dyDescent="0.25">
      <c r="A236" s="75" t="s">
        <v>749</v>
      </c>
    </row>
    <row r="237" spans="1:1" ht="15" customHeight="1" x14ac:dyDescent="0.25">
      <c r="A237" s="75" t="s">
        <v>750</v>
      </c>
    </row>
    <row r="238" spans="1:1" ht="15" customHeight="1" x14ac:dyDescent="0.25">
      <c r="A238" s="75"/>
    </row>
    <row r="239" spans="1:1" ht="15" customHeight="1" x14ac:dyDescent="0.25">
      <c r="A239" s="75" t="s">
        <v>751</v>
      </c>
    </row>
    <row r="240" spans="1:1" ht="15" customHeight="1" x14ac:dyDescent="0.25">
      <c r="A240" s="75" t="s">
        <v>752</v>
      </c>
    </row>
    <row r="241" spans="1:1" ht="15" customHeight="1" x14ac:dyDescent="0.25">
      <c r="A241" s="75" t="s">
        <v>753</v>
      </c>
    </row>
    <row r="242" spans="1:1" ht="15" customHeight="1" x14ac:dyDescent="0.25">
      <c r="A242" s="75"/>
    </row>
    <row r="243" spans="1:1" ht="15" customHeight="1" x14ac:dyDescent="0.25">
      <c r="A243" s="75" t="s">
        <v>754</v>
      </c>
    </row>
    <row r="244" spans="1:1" ht="15" customHeight="1" x14ac:dyDescent="0.25">
      <c r="A244" s="75" t="s">
        <v>755</v>
      </c>
    </row>
    <row r="245" spans="1:1" ht="15" customHeight="1" x14ac:dyDescent="0.25">
      <c r="A245" s="75" t="s">
        <v>756</v>
      </c>
    </row>
    <row r="246" spans="1:1" ht="15" customHeight="1" x14ac:dyDescent="0.25">
      <c r="A246" s="75"/>
    </row>
    <row r="247" spans="1:1" ht="15" customHeight="1" x14ac:dyDescent="0.25">
      <c r="A247" s="75" t="s">
        <v>757</v>
      </c>
    </row>
    <row r="248" spans="1:1" ht="15" customHeight="1" x14ac:dyDescent="0.25">
      <c r="A248" s="75" t="s">
        <v>758</v>
      </c>
    </row>
    <row r="249" spans="1:1" ht="15" customHeight="1" x14ac:dyDescent="0.25">
      <c r="A249" s="75" t="s">
        <v>759</v>
      </c>
    </row>
    <row r="250" spans="1:1" ht="15" customHeight="1" x14ac:dyDescent="0.25">
      <c r="A250" s="75"/>
    </row>
    <row r="251" spans="1:1" ht="15" customHeight="1" x14ac:dyDescent="0.25">
      <c r="A251" s="75" t="s">
        <v>760</v>
      </c>
    </row>
    <row r="252" spans="1:1" ht="15" customHeight="1" x14ac:dyDescent="0.25">
      <c r="A252" s="75" t="s">
        <v>761</v>
      </c>
    </row>
    <row r="253" spans="1:1" ht="15" customHeight="1" x14ac:dyDescent="0.25">
      <c r="A253" s="75" t="s">
        <v>762</v>
      </c>
    </row>
    <row r="254" spans="1:1" ht="15" customHeight="1" x14ac:dyDescent="0.25">
      <c r="A254" s="75"/>
    </row>
    <row r="255" spans="1:1" ht="15" customHeight="1" x14ac:dyDescent="0.25">
      <c r="A255" s="75" t="s">
        <v>763</v>
      </c>
    </row>
    <row r="256" spans="1:1" ht="15" customHeight="1" x14ac:dyDescent="0.25">
      <c r="A256" s="75" t="s">
        <v>764</v>
      </c>
    </row>
    <row r="257" spans="1:1" ht="15" customHeight="1" x14ac:dyDescent="0.25">
      <c r="A257" s="75" t="s">
        <v>765</v>
      </c>
    </row>
    <row r="258" spans="1:1" ht="15" customHeight="1" x14ac:dyDescent="0.25">
      <c r="A258" s="75"/>
    </row>
    <row r="259" spans="1:1" ht="15" customHeight="1" x14ac:dyDescent="0.25">
      <c r="A259" s="75" t="s">
        <v>766</v>
      </c>
    </row>
    <row r="260" spans="1:1" ht="15" customHeight="1" x14ac:dyDescent="0.25">
      <c r="A260" s="75" t="s">
        <v>767</v>
      </c>
    </row>
    <row r="261" spans="1:1" ht="15" customHeight="1" x14ac:dyDescent="0.25">
      <c r="A261" s="75" t="s">
        <v>768</v>
      </c>
    </row>
    <row r="262" spans="1:1" ht="15" customHeight="1" x14ac:dyDescent="0.25">
      <c r="A262" s="75"/>
    </row>
    <row r="263" spans="1:1" ht="15" customHeight="1" x14ac:dyDescent="0.25">
      <c r="A263" s="75" t="s">
        <v>769</v>
      </c>
    </row>
    <row r="264" spans="1:1" ht="15" customHeight="1" x14ac:dyDescent="0.25">
      <c r="A264" s="75" t="s">
        <v>770</v>
      </c>
    </row>
    <row r="265" spans="1:1" ht="15" customHeight="1" x14ac:dyDescent="0.25">
      <c r="A265" s="75" t="s">
        <v>771</v>
      </c>
    </row>
    <row r="266" spans="1:1" ht="15" customHeight="1" x14ac:dyDescent="0.25">
      <c r="A266" s="75"/>
    </row>
    <row r="267" spans="1:1" ht="15" customHeight="1" x14ac:dyDescent="0.25">
      <c r="A267" s="75" t="s">
        <v>772</v>
      </c>
    </row>
    <row r="268" spans="1:1" ht="15" customHeight="1" x14ac:dyDescent="0.25">
      <c r="A268" s="75" t="s">
        <v>773</v>
      </c>
    </row>
    <row r="269" spans="1:1" ht="15" customHeight="1" x14ac:dyDescent="0.25">
      <c r="A269" s="75" t="s">
        <v>774</v>
      </c>
    </row>
    <row r="270" spans="1:1" ht="15" customHeight="1" x14ac:dyDescent="0.25">
      <c r="A270" s="75"/>
    </row>
    <row r="271" spans="1:1" ht="15" customHeight="1" x14ac:dyDescent="0.25">
      <c r="A271" s="75" t="s">
        <v>775</v>
      </c>
    </row>
    <row r="272" spans="1:1" ht="15" customHeight="1" x14ac:dyDescent="0.25">
      <c r="A272" s="75" t="s">
        <v>776</v>
      </c>
    </row>
    <row r="273" spans="1:1" ht="15" customHeight="1" x14ac:dyDescent="0.25">
      <c r="A273" s="75" t="s">
        <v>777</v>
      </c>
    </row>
    <row r="274" spans="1:1" ht="15" customHeight="1" x14ac:dyDescent="0.25">
      <c r="A274" s="75"/>
    </row>
    <row r="275" spans="1:1" ht="15" customHeight="1" x14ac:dyDescent="0.25">
      <c r="A275" s="75" t="s">
        <v>778</v>
      </c>
    </row>
    <row r="276" spans="1:1" ht="15" customHeight="1" x14ac:dyDescent="0.25">
      <c r="A276" s="75" t="s">
        <v>779</v>
      </c>
    </row>
    <row r="277" spans="1:1" ht="15" customHeight="1" x14ac:dyDescent="0.25">
      <c r="A277" s="75" t="s">
        <v>780</v>
      </c>
    </row>
    <row r="278" spans="1:1" ht="15" customHeight="1" x14ac:dyDescent="0.25">
      <c r="A278" s="75"/>
    </row>
    <row r="279" spans="1:1" ht="15" customHeight="1" x14ac:dyDescent="0.25">
      <c r="A279" s="75" t="s">
        <v>781</v>
      </c>
    </row>
    <row r="280" spans="1:1" ht="15" customHeight="1" x14ac:dyDescent="0.25">
      <c r="A280" s="75" t="s">
        <v>782</v>
      </c>
    </row>
    <row r="281" spans="1:1" ht="15" customHeight="1" x14ac:dyDescent="0.25">
      <c r="A281" s="75" t="s">
        <v>783</v>
      </c>
    </row>
    <row r="282" spans="1:1" ht="15" customHeight="1" x14ac:dyDescent="0.25">
      <c r="A282" s="75"/>
    </row>
    <row r="283" spans="1:1" ht="15" customHeight="1" x14ac:dyDescent="0.25">
      <c r="A283" s="75" t="s">
        <v>784</v>
      </c>
    </row>
    <row r="284" spans="1:1" ht="15" customHeight="1" x14ac:dyDescent="0.25">
      <c r="A284" s="75" t="s">
        <v>785</v>
      </c>
    </row>
    <row r="285" spans="1:1" ht="15" customHeight="1" x14ac:dyDescent="0.25">
      <c r="A285" s="75" t="s">
        <v>786</v>
      </c>
    </row>
    <row r="286" spans="1:1" ht="15" customHeight="1" x14ac:dyDescent="0.25">
      <c r="A286" s="75"/>
    </row>
    <row r="287" spans="1:1" ht="15" customHeight="1" x14ac:dyDescent="0.25">
      <c r="A287" s="75" t="s">
        <v>787</v>
      </c>
    </row>
    <row r="288" spans="1:1" ht="15" customHeight="1" x14ac:dyDescent="0.25">
      <c r="A288" s="75" t="s">
        <v>788</v>
      </c>
    </row>
    <row r="289" spans="1:1" ht="15" customHeight="1" x14ac:dyDescent="0.25">
      <c r="A289" s="75" t="s">
        <v>789</v>
      </c>
    </row>
    <row r="290" spans="1:1" ht="15" customHeight="1" x14ac:dyDescent="0.25">
      <c r="A290" s="75"/>
    </row>
    <row r="291" spans="1:1" ht="15" customHeight="1" x14ac:dyDescent="0.25">
      <c r="A291" s="75" t="s">
        <v>790</v>
      </c>
    </row>
    <row r="292" spans="1:1" ht="15" customHeight="1" x14ac:dyDescent="0.25">
      <c r="A292" s="75" t="s">
        <v>791</v>
      </c>
    </row>
    <row r="293" spans="1:1" ht="15" customHeight="1" x14ac:dyDescent="0.25">
      <c r="A293" s="75" t="s">
        <v>792</v>
      </c>
    </row>
    <row r="294" spans="1:1" ht="15" customHeight="1" x14ac:dyDescent="0.25">
      <c r="A294" s="75"/>
    </row>
    <row r="295" spans="1:1" ht="15" customHeight="1" x14ac:dyDescent="0.25">
      <c r="A295" s="75" t="s">
        <v>793</v>
      </c>
    </row>
    <row r="296" spans="1:1" ht="15" customHeight="1" x14ac:dyDescent="0.25">
      <c r="A296" s="75" t="s">
        <v>794</v>
      </c>
    </row>
    <row r="297" spans="1:1" ht="15" customHeight="1" x14ac:dyDescent="0.25">
      <c r="A297" s="75" t="s">
        <v>795</v>
      </c>
    </row>
    <row r="298" spans="1:1" ht="15" customHeight="1" x14ac:dyDescent="0.25">
      <c r="A298" s="75"/>
    </row>
    <row r="299" spans="1:1" ht="15" customHeight="1" x14ac:dyDescent="0.25">
      <c r="A299" s="75" t="s">
        <v>796</v>
      </c>
    </row>
    <row r="300" spans="1:1" ht="15" customHeight="1" x14ac:dyDescent="0.25">
      <c r="A300" s="75" t="s">
        <v>797</v>
      </c>
    </row>
    <row r="301" spans="1:1" ht="15" customHeight="1" x14ac:dyDescent="0.25">
      <c r="A301" s="75" t="s">
        <v>798</v>
      </c>
    </row>
    <row r="302" spans="1:1" ht="15" customHeight="1" x14ac:dyDescent="0.25">
      <c r="A302" s="75"/>
    </row>
    <row r="303" spans="1:1" ht="15" customHeight="1" x14ac:dyDescent="0.25">
      <c r="A303" s="75" t="s">
        <v>799</v>
      </c>
    </row>
    <row r="304" spans="1:1" ht="15" customHeight="1" x14ac:dyDescent="0.25">
      <c r="A304" s="75" t="s">
        <v>800</v>
      </c>
    </row>
    <row r="305" spans="1:1" ht="15" customHeight="1" x14ac:dyDescent="0.25">
      <c r="A305" s="75" t="s">
        <v>801</v>
      </c>
    </row>
    <row r="306" spans="1:1" ht="15" customHeight="1" x14ac:dyDescent="0.25">
      <c r="A306" s="75"/>
    </row>
    <row r="307" spans="1:1" ht="15" customHeight="1" x14ac:dyDescent="0.25">
      <c r="A307" s="75" t="s">
        <v>802</v>
      </c>
    </row>
    <row r="308" spans="1:1" ht="15" customHeight="1" x14ac:dyDescent="0.25">
      <c r="A308" s="75" t="s">
        <v>803</v>
      </c>
    </row>
    <row r="309" spans="1:1" ht="15" customHeight="1" x14ac:dyDescent="0.25">
      <c r="A309" s="75" t="s">
        <v>804</v>
      </c>
    </row>
    <row r="310" spans="1:1" ht="15" customHeight="1" x14ac:dyDescent="0.25">
      <c r="A310" s="75"/>
    </row>
    <row r="311" spans="1:1" ht="15" customHeight="1" x14ac:dyDescent="0.25">
      <c r="A311" s="75" t="s">
        <v>805</v>
      </c>
    </row>
    <row r="312" spans="1:1" ht="15" customHeight="1" x14ac:dyDescent="0.25">
      <c r="A312" s="75" t="s">
        <v>806</v>
      </c>
    </row>
    <row r="313" spans="1:1" ht="15" customHeight="1" x14ac:dyDescent="0.25">
      <c r="A313" s="75" t="s">
        <v>807</v>
      </c>
    </row>
    <row r="314" spans="1:1" ht="15" customHeight="1" x14ac:dyDescent="0.25">
      <c r="A314" s="75"/>
    </row>
    <row r="315" spans="1:1" ht="15" customHeight="1" x14ac:dyDescent="0.25">
      <c r="A315" s="75" t="s">
        <v>808</v>
      </c>
    </row>
    <row r="316" spans="1:1" ht="15" customHeight="1" x14ac:dyDescent="0.25">
      <c r="A316" s="75" t="s">
        <v>809</v>
      </c>
    </row>
    <row r="317" spans="1:1" ht="15" customHeight="1" x14ac:dyDescent="0.25">
      <c r="A317" s="75" t="s">
        <v>810</v>
      </c>
    </row>
    <row r="318" spans="1:1" ht="15" customHeight="1" x14ac:dyDescent="0.25">
      <c r="A318" s="75"/>
    </row>
    <row r="319" spans="1:1" ht="15" customHeight="1" x14ac:dyDescent="0.25">
      <c r="A319" s="75" t="s">
        <v>811</v>
      </c>
    </row>
    <row r="320" spans="1:1" ht="15" customHeight="1" x14ac:dyDescent="0.25">
      <c r="A320" s="75" t="s">
        <v>812</v>
      </c>
    </row>
    <row r="321" spans="1:1" ht="15" customHeight="1" x14ac:dyDescent="0.25">
      <c r="A321" s="75" t="s">
        <v>813</v>
      </c>
    </row>
    <row r="322" spans="1:1" ht="15" customHeight="1" x14ac:dyDescent="0.25">
      <c r="A322" s="75"/>
    </row>
    <row r="323" spans="1:1" ht="15" customHeight="1" x14ac:dyDescent="0.25">
      <c r="A323" s="75" t="s">
        <v>814</v>
      </c>
    </row>
    <row r="324" spans="1:1" ht="15" customHeight="1" x14ac:dyDescent="0.25">
      <c r="A324" s="75" t="s">
        <v>815</v>
      </c>
    </row>
    <row r="325" spans="1:1" ht="15" customHeight="1" x14ac:dyDescent="0.25">
      <c r="A325" s="75" t="s">
        <v>816</v>
      </c>
    </row>
    <row r="326" spans="1:1" ht="15" customHeight="1" x14ac:dyDescent="0.25">
      <c r="A326" s="75"/>
    </row>
    <row r="327" spans="1:1" ht="15" customHeight="1" x14ac:dyDescent="0.25">
      <c r="A327" s="75" t="s">
        <v>817</v>
      </c>
    </row>
    <row r="328" spans="1:1" ht="15" customHeight="1" x14ac:dyDescent="0.25">
      <c r="A328" s="75" t="s">
        <v>818</v>
      </c>
    </row>
    <row r="329" spans="1:1" ht="15" customHeight="1" x14ac:dyDescent="0.25">
      <c r="A329" s="75" t="s">
        <v>819</v>
      </c>
    </row>
    <row r="330" spans="1:1" ht="15" customHeight="1" x14ac:dyDescent="0.25">
      <c r="A330" s="75"/>
    </row>
    <row r="331" spans="1:1" ht="15" customHeight="1" x14ac:dyDescent="0.25">
      <c r="A331" s="75" t="s">
        <v>820</v>
      </c>
    </row>
    <row r="332" spans="1:1" ht="15" customHeight="1" x14ac:dyDescent="0.25">
      <c r="A332" s="75" t="s">
        <v>821</v>
      </c>
    </row>
    <row r="333" spans="1:1" ht="15" customHeight="1" x14ac:dyDescent="0.25">
      <c r="A333" s="75" t="s">
        <v>822</v>
      </c>
    </row>
    <row r="334" spans="1:1" ht="15" customHeight="1" x14ac:dyDescent="0.25">
      <c r="A334" s="75"/>
    </row>
    <row r="335" spans="1:1" ht="15" customHeight="1" x14ac:dyDescent="0.25">
      <c r="A335" s="75" t="s">
        <v>823</v>
      </c>
    </row>
    <row r="336" spans="1:1" ht="15" customHeight="1" x14ac:dyDescent="0.25">
      <c r="A336" s="75" t="s">
        <v>824</v>
      </c>
    </row>
    <row r="337" spans="1:1" ht="15" customHeight="1" x14ac:dyDescent="0.25">
      <c r="A337" s="75" t="s">
        <v>825</v>
      </c>
    </row>
    <row r="338" spans="1:1" ht="15" customHeight="1" x14ac:dyDescent="0.25">
      <c r="A338" s="75"/>
    </row>
    <row r="339" spans="1:1" ht="15" customHeight="1" x14ac:dyDescent="0.25">
      <c r="A339" s="75" t="s">
        <v>826</v>
      </c>
    </row>
    <row r="340" spans="1:1" ht="15" customHeight="1" x14ac:dyDescent="0.25">
      <c r="A340" s="75" t="s">
        <v>827</v>
      </c>
    </row>
    <row r="341" spans="1:1" ht="15" customHeight="1" x14ac:dyDescent="0.25">
      <c r="A341" s="75" t="s">
        <v>828</v>
      </c>
    </row>
    <row r="342" spans="1:1" ht="15" customHeight="1" x14ac:dyDescent="0.25">
      <c r="A342" s="75"/>
    </row>
    <row r="343" spans="1:1" ht="15" customHeight="1" x14ac:dyDescent="0.25">
      <c r="A343" s="75" t="s">
        <v>829</v>
      </c>
    </row>
    <row r="344" spans="1:1" ht="15" customHeight="1" x14ac:dyDescent="0.25">
      <c r="A344" s="75" t="s">
        <v>830</v>
      </c>
    </row>
    <row r="345" spans="1:1" ht="15" customHeight="1" x14ac:dyDescent="0.25">
      <c r="A345" s="75" t="s">
        <v>831</v>
      </c>
    </row>
    <row r="346" spans="1:1" ht="15" customHeight="1" x14ac:dyDescent="0.25">
      <c r="A346" s="75"/>
    </row>
    <row r="347" spans="1:1" ht="15" customHeight="1" x14ac:dyDescent="0.25">
      <c r="A347" s="75" t="s">
        <v>832</v>
      </c>
    </row>
    <row r="348" spans="1:1" ht="15" customHeight="1" x14ac:dyDescent="0.25">
      <c r="A348" s="75" t="s">
        <v>833</v>
      </c>
    </row>
    <row r="349" spans="1:1" ht="15" customHeight="1" x14ac:dyDescent="0.25">
      <c r="A349" s="75" t="s">
        <v>834</v>
      </c>
    </row>
    <row r="350" spans="1:1" ht="15" customHeight="1" x14ac:dyDescent="0.25">
      <c r="A350" s="75"/>
    </row>
    <row r="351" spans="1:1" ht="15" customHeight="1" x14ac:dyDescent="0.25">
      <c r="A351" s="75" t="s">
        <v>835</v>
      </c>
    </row>
    <row r="352" spans="1:1" ht="15" customHeight="1" x14ac:dyDescent="0.25">
      <c r="A352" s="75" t="s">
        <v>836</v>
      </c>
    </row>
    <row r="353" spans="1:1" ht="15" customHeight="1" x14ac:dyDescent="0.25">
      <c r="A353" s="75" t="s">
        <v>837</v>
      </c>
    </row>
    <row r="354" spans="1:1" ht="15" customHeight="1" x14ac:dyDescent="0.25">
      <c r="A354" s="75"/>
    </row>
    <row r="355" spans="1:1" ht="15" customHeight="1" x14ac:dyDescent="0.25">
      <c r="A355" s="75" t="s">
        <v>838</v>
      </c>
    </row>
    <row r="356" spans="1:1" ht="15" customHeight="1" x14ac:dyDescent="0.25">
      <c r="A356" s="75" t="s">
        <v>839</v>
      </c>
    </row>
    <row r="357" spans="1:1" ht="15" customHeight="1" x14ac:dyDescent="0.25">
      <c r="A357" s="75" t="s">
        <v>840</v>
      </c>
    </row>
    <row r="358" spans="1:1" ht="15" customHeight="1" x14ac:dyDescent="0.25">
      <c r="A358" s="75"/>
    </row>
    <row r="359" spans="1:1" ht="15" customHeight="1" x14ac:dyDescent="0.25">
      <c r="A359" s="75" t="s">
        <v>841</v>
      </c>
    </row>
    <row r="360" spans="1:1" ht="15" customHeight="1" x14ac:dyDescent="0.25">
      <c r="A360" s="75" t="s">
        <v>842</v>
      </c>
    </row>
    <row r="361" spans="1:1" ht="15" customHeight="1" x14ac:dyDescent="0.25">
      <c r="A361" s="75" t="s">
        <v>843</v>
      </c>
    </row>
    <row r="362" spans="1:1" ht="15" customHeight="1" x14ac:dyDescent="0.25">
      <c r="A362" s="75"/>
    </row>
    <row r="363" spans="1:1" ht="15" customHeight="1" x14ac:dyDescent="0.25">
      <c r="A363" s="75" t="s">
        <v>844</v>
      </c>
    </row>
    <row r="364" spans="1:1" ht="15" customHeight="1" x14ac:dyDescent="0.25">
      <c r="A364" s="75" t="s">
        <v>845</v>
      </c>
    </row>
    <row r="365" spans="1:1" ht="15" customHeight="1" x14ac:dyDescent="0.25">
      <c r="A365" s="75" t="s">
        <v>846</v>
      </c>
    </row>
    <row r="366" spans="1:1" ht="15" customHeight="1" x14ac:dyDescent="0.25">
      <c r="A366" s="75"/>
    </row>
    <row r="367" spans="1:1" ht="15" customHeight="1" x14ac:dyDescent="0.25">
      <c r="A367" s="77" t="s">
        <v>847</v>
      </c>
    </row>
    <row r="368" spans="1:1" ht="15" customHeight="1" x14ac:dyDescent="0.25">
      <c r="A368" s="75" t="s">
        <v>848</v>
      </c>
    </row>
    <row r="369" spans="1:1" ht="15" customHeight="1" x14ac:dyDescent="0.25">
      <c r="A369" s="75" t="s">
        <v>849</v>
      </c>
    </row>
    <row r="370" spans="1:1" ht="15" customHeight="1" x14ac:dyDescent="0.25">
      <c r="A370" s="75" t="s">
        <v>850</v>
      </c>
    </row>
    <row r="371" spans="1:1" ht="15" customHeight="1" x14ac:dyDescent="0.25">
      <c r="A371" s="75" t="s">
        <v>851</v>
      </c>
    </row>
    <row r="372" spans="1:1" ht="15" customHeight="1" x14ac:dyDescent="0.25">
      <c r="A372" s="75" t="s">
        <v>852</v>
      </c>
    </row>
    <row r="373" spans="1:1" ht="15" customHeight="1" x14ac:dyDescent="0.25">
      <c r="A373" s="75" t="s">
        <v>853</v>
      </c>
    </row>
    <row r="374" spans="1:1" ht="15" customHeight="1" x14ac:dyDescent="0.25">
      <c r="A374" s="75" t="s">
        <v>854</v>
      </c>
    </row>
    <row r="375" spans="1:1" ht="15" customHeight="1" x14ac:dyDescent="0.25">
      <c r="A375" s="75" t="s">
        <v>855</v>
      </c>
    </row>
    <row r="376" spans="1:1" ht="15" customHeight="1" x14ac:dyDescent="0.25">
      <c r="A376" s="75"/>
    </row>
    <row r="377" spans="1:1" ht="15" customHeight="1" x14ac:dyDescent="0.25">
      <c r="A377" s="77" t="s">
        <v>583</v>
      </c>
    </row>
    <row r="378" spans="1:1" ht="15" customHeight="1" x14ac:dyDescent="0.25">
      <c r="A378" s="75" t="s">
        <v>856</v>
      </c>
    </row>
    <row r="379" spans="1:1" ht="15" customHeight="1" x14ac:dyDescent="0.25">
      <c r="A379" s="75" t="s">
        <v>857</v>
      </c>
    </row>
    <row r="380" spans="1:1" ht="15" customHeight="1" x14ac:dyDescent="0.25">
      <c r="A380" s="75" t="s">
        <v>858</v>
      </c>
    </row>
    <row r="381" spans="1:1" ht="15" customHeight="1" x14ac:dyDescent="0.25">
      <c r="A381" s="75" t="s">
        <v>859</v>
      </c>
    </row>
    <row r="382" spans="1:1" ht="15" customHeight="1" x14ac:dyDescent="0.25">
      <c r="A382" s="75" t="s">
        <v>860</v>
      </c>
    </row>
    <row r="383" spans="1:1" ht="15" customHeight="1" x14ac:dyDescent="0.25">
      <c r="A383" s="75" t="s">
        <v>861</v>
      </c>
    </row>
    <row r="384" spans="1:1" ht="15" customHeight="1" x14ac:dyDescent="0.25">
      <c r="A384" s="75"/>
    </row>
    <row r="385" spans="1:1" ht="15" customHeight="1" x14ac:dyDescent="0.25">
      <c r="A385" s="75" t="s">
        <v>596</v>
      </c>
    </row>
    <row r="386" spans="1:1" ht="15" customHeight="1" x14ac:dyDescent="0.25">
      <c r="A386" s="75" t="s">
        <v>597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MSA 50k+</vt:lpstr>
      <vt:lpstr>MSA 100k</vt:lpstr>
      <vt:lpstr>MSA 500+</vt:lpstr>
      <vt:lpstr>MSA 1M+</vt:lpstr>
      <vt:lpstr>MSA 2M+ 5-Yr CAGR</vt:lpstr>
      <vt:lpstr>MSA 2M+ 1-Yr CAGR</vt:lpstr>
      <vt:lpstr>State Population 2000-2025</vt:lpstr>
      <vt:lpstr>Sources &amp; Methodology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7</cp:revision>
  <dcterms:created xsi:type="dcterms:W3CDTF">2026-03-07T19:05:27Z</dcterms:created>
  <dcterms:modified xsi:type="dcterms:W3CDTF">2026-04-07T13:37:40Z</dcterms:modified>
  <dc:language>en-US</dc:language>
</cp:coreProperties>
</file>