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9aac09319cb0cc50/Desktop/MIT (July 2025)/MIT CRE Spring 2026/CRE42/CRE42 website - Claud Code/Data Link Files/"/>
    </mc:Choice>
  </mc:AlternateContent>
  <xr:revisionPtr revIDLastSave="108" documentId="8_{5F629808-6919-4E11-A470-294068ED521F}" xr6:coauthVersionLast="47" xr6:coauthVersionMax="47" xr10:uidLastSave="{E8939B14-CD46-4FCC-A650-92413F987BF7}"/>
  <bookViews>
    <workbookView minimized="1" xWindow="6525" yWindow="5340" windowWidth="21600" windowHeight="11295" tabRatio="500" xr2:uid="{00000000-000D-0000-FFFF-FFFF00000000}"/>
  </bookViews>
  <sheets>
    <sheet name="Chart1" sheetId="6" r:id="rId1"/>
    <sheet name="Chart2" sheetId="7" r:id="rId2"/>
    <sheet name="Chart3" sheetId="8" r:id="rId3"/>
    <sheet name="Senior Pop Projection" sheetId="2" r:id="rId4"/>
    <sheet name="Boomer Cohort Detail" sheetId="3" r:id="rId5"/>
    <sheet name="Senior Housing Market" sheetId="4" r:id="rId6"/>
    <sheet name="Methodology" sheetId="5" r:id="rId7"/>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25" i="3" l="1"/>
  <c r="G23" i="3"/>
  <c r="F23" i="3"/>
  <c r="E23" i="3"/>
  <c r="D23" i="3"/>
  <c r="C23" i="3"/>
  <c r="G22" i="3"/>
  <c r="F22" i="3"/>
  <c r="E22" i="3"/>
  <c r="D22" i="3"/>
  <c r="C22" i="3"/>
  <c r="G21" i="3"/>
  <c r="F21" i="3"/>
  <c r="E21" i="3"/>
  <c r="D21" i="3"/>
  <c r="C21" i="3"/>
  <c r="G20" i="3"/>
  <c r="F20" i="3"/>
  <c r="E20" i="3"/>
  <c r="D20" i="3"/>
  <c r="C20" i="3"/>
  <c r="G19" i="3"/>
  <c r="F19" i="3"/>
  <c r="E19" i="3"/>
  <c r="D19" i="3"/>
  <c r="C19" i="3"/>
  <c r="G18" i="3"/>
  <c r="F18" i="3"/>
  <c r="E18" i="3"/>
  <c r="D18" i="3"/>
  <c r="C18" i="3"/>
  <c r="G17" i="3"/>
  <c r="F17" i="3"/>
  <c r="E17" i="3"/>
  <c r="D17" i="3"/>
  <c r="C17" i="3"/>
  <c r="G16" i="3"/>
  <c r="F16" i="3"/>
  <c r="E16" i="3"/>
  <c r="D16" i="3"/>
  <c r="C16" i="3"/>
  <c r="G15" i="3"/>
  <c r="F15" i="3"/>
  <c r="E15" i="3"/>
  <c r="D15" i="3"/>
  <c r="C15" i="3"/>
  <c r="G14" i="3"/>
  <c r="F14" i="3"/>
  <c r="E14" i="3"/>
  <c r="D14" i="3"/>
  <c r="C14" i="3"/>
  <c r="G13" i="3"/>
  <c r="F13" i="3"/>
  <c r="E13" i="3"/>
  <c r="D13" i="3"/>
  <c r="C13" i="3"/>
  <c r="G12" i="3"/>
  <c r="F12" i="3"/>
  <c r="E12" i="3"/>
  <c r="D12" i="3"/>
  <c r="C12" i="3"/>
  <c r="G11" i="3"/>
  <c r="F11" i="3"/>
  <c r="E11" i="3"/>
  <c r="D11" i="3"/>
  <c r="C11" i="3"/>
  <c r="G10" i="3"/>
  <c r="F10" i="3"/>
  <c r="E10" i="3"/>
  <c r="D10" i="3"/>
  <c r="C10" i="3"/>
  <c r="G9" i="3"/>
  <c r="F9" i="3"/>
  <c r="E9" i="3"/>
  <c r="D9" i="3"/>
  <c r="C9" i="3"/>
  <c r="G8" i="3"/>
  <c r="F8" i="3"/>
  <c r="E8" i="3"/>
  <c r="D8" i="3"/>
  <c r="C8" i="3"/>
  <c r="G7" i="3"/>
  <c r="F7" i="3"/>
  <c r="E7" i="3"/>
  <c r="D7" i="3"/>
  <c r="C7" i="3"/>
  <c r="G6" i="3"/>
  <c r="F6" i="3"/>
  <c r="E6" i="3"/>
  <c r="D6" i="3"/>
  <c r="C6" i="3"/>
  <c r="G5" i="3"/>
  <c r="F5" i="3"/>
  <c r="E5" i="3"/>
  <c r="D5" i="3"/>
  <c r="C5" i="3"/>
  <c r="E28" i="2"/>
  <c r="H28" i="2" s="1"/>
  <c r="E27" i="2"/>
  <c r="H27" i="2" s="1"/>
  <c r="E26" i="2"/>
  <c r="I26" i="2" s="1"/>
  <c r="I25" i="2"/>
  <c r="H25" i="2"/>
  <c r="G25" i="2"/>
  <c r="E25" i="2"/>
  <c r="F25" i="2" s="1"/>
  <c r="E24" i="2"/>
  <c r="I24" i="2" s="1"/>
  <c r="I23" i="2"/>
  <c r="E23" i="2"/>
  <c r="H23" i="2" s="1"/>
  <c r="H22" i="2"/>
  <c r="G22" i="2"/>
  <c r="F22" i="2"/>
  <c r="E22" i="2"/>
  <c r="E21" i="2"/>
  <c r="I21" i="2" s="1"/>
  <c r="I20" i="2"/>
  <c r="H20" i="2"/>
  <c r="E20" i="2"/>
  <c r="G20" i="2" s="1"/>
  <c r="E19" i="2"/>
  <c r="I19" i="2" s="1"/>
  <c r="E18" i="2"/>
  <c r="I18" i="2" s="1"/>
  <c r="I17" i="2"/>
  <c r="H17" i="2"/>
  <c r="G17" i="2"/>
  <c r="E17" i="2"/>
  <c r="F17" i="2" s="1"/>
  <c r="E16" i="2"/>
  <c r="H16" i="2" s="1"/>
  <c r="I15" i="2"/>
  <c r="E15" i="2"/>
  <c r="H15" i="2" s="1"/>
  <c r="H14" i="2"/>
  <c r="G14" i="2"/>
  <c r="F14" i="2"/>
  <c r="E14" i="2"/>
  <c r="E13" i="2"/>
  <c r="H13" i="2" s="1"/>
  <c r="I12" i="2"/>
  <c r="H12" i="2"/>
  <c r="E12" i="2"/>
  <c r="G12" i="2" s="1"/>
  <c r="E11" i="2"/>
  <c r="H11" i="2" s="1"/>
  <c r="E10" i="2"/>
  <c r="I10" i="2" s="1"/>
  <c r="I9" i="2"/>
  <c r="H9" i="2"/>
  <c r="G9" i="2"/>
  <c r="E9" i="2"/>
  <c r="F9" i="2" s="1"/>
  <c r="E8" i="2"/>
  <c r="I28" i="2" s="1"/>
  <c r="E7" i="2"/>
  <c r="G7" i="2" s="1"/>
  <c r="E6" i="2"/>
  <c r="G6" i="2" s="1"/>
  <c r="E5" i="2"/>
  <c r="F5" i="2" s="1"/>
  <c r="F19" i="2" l="1"/>
  <c r="G11" i="2"/>
  <c r="F16" i="2"/>
  <c r="G19" i="2"/>
  <c r="F24" i="2"/>
  <c r="G27" i="2"/>
  <c r="I14" i="2"/>
  <c r="F21" i="2"/>
  <c r="I22" i="2"/>
  <c r="G24" i="2"/>
  <c r="I11" i="2"/>
  <c r="F18" i="2"/>
  <c r="G21" i="2"/>
  <c r="H24" i="2"/>
  <c r="I27" i="2"/>
  <c r="G8" i="2"/>
  <c r="I16" i="2"/>
  <c r="H21" i="2"/>
  <c r="F6" i="2"/>
  <c r="H10" i="2"/>
  <c r="F12" i="2"/>
  <c r="I13" i="2"/>
  <c r="G15" i="2"/>
  <c r="H18" i="2"/>
  <c r="F20" i="2"/>
  <c r="G23" i="2"/>
  <c r="H26" i="2"/>
  <c r="F28" i="2"/>
  <c r="F7" i="2"/>
  <c r="F11" i="2"/>
  <c r="F27" i="2"/>
  <c r="F13" i="2"/>
  <c r="G16" i="2"/>
  <c r="H19" i="2"/>
  <c r="F8" i="2"/>
  <c r="F10" i="2"/>
  <c r="G13" i="2"/>
  <c r="F26" i="2"/>
  <c r="G10" i="2"/>
  <c r="F15" i="2"/>
  <c r="G18" i="2"/>
  <c r="F23" i="2"/>
  <c r="G26" i="2"/>
  <c r="G28" i="2"/>
</calcChain>
</file>

<file path=xl/sharedStrings.xml><?xml version="1.0" encoding="utf-8"?>
<sst xmlns="http://schemas.openxmlformats.org/spreadsheetml/2006/main" count="173" uniqueCount="152">
  <si>
    <t>U.S. Senior Population Projections: 2022–2045</t>
  </si>
  <si>
    <t>CRE42  |  Demographics  |  Source: Census Bureau 2023 National Population Projections, Dataset NP2023-D1 (middle series)</t>
  </si>
  <si>
    <t>Year</t>
  </si>
  <si>
    <t>Ages 65–74
(millions)</t>
  </si>
  <si>
    <t>Ages 75–84
(millions)</t>
  </si>
  <si>
    <t>Ages 85+
(millions)</t>
  </si>
  <si>
    <t>Total 75+
(millions)</t>
  </si>
  <si>
    <t>Total 65+
(millions)</t>
  </si>
  <si>
    <t>Annual Change
75+ (millions)</t>
  </si>
  <si>
    <t>Cumulative Change
75+ from 2025</t>
  </si>
  <si>
    <t>% Change
75+ from 2025</t>
  </si>
  <si>
    <t>Notes</t>
  </si>
  <si>
    <t>—</t>
  </si>
  <si>
    <t>Census base year (July 1 estimate)</t>
  </si>
  <si>
    <t>CRE42 baseline</t>
  </si>
  <si>
    <t>65-74 peaks at 38.0M</t>
  </si>
  <si>
    <t>75+ surpasses 65-74</t>
  </si>
  <si>
    <t>Peak Boomer cohorts (born 1957-61) in 75-84 bracket</t>
  </si>
  <si>
    <t>75-84 peaks at 29.5M</t>
  </si>
  <si>
    <t>End of projection window</t>
  </si>
  <si>
    <t>Baby Boomer Birth Cohorts and Senior Housing Age Thresholds</t>
  </si>
  <si>
    <t>CRE42  |  Demographics  |  Source: CDC NCHS Vital Statistics</t>
  </si>
  <si>
    <t>Birth Year</t>
  </si>
  <si>
    <t>Birth Cohort
Size (millions)</t>
  </si>
  <si>
    <t>Year Turn 65</t>
  </si>
  <si>
    <t>Year Turn 75</t>
  </si>
  <si>
    <t>Year Turn 85</t>
  </si>
  <si>
    <t>Age in 2025</t>
  </si>
  <si>
    <t>Age in 2035</t>
  </si>
  <si>
    <t>Leading-edge Boomers</t>
  </si>
  <si>
    <t>Peak Boomer cohort; largest birth year</t>
  </si>
  <si>
    <t>Trailing-edge Boomers</t>
  </si>
  <si>
    <t>TOTAL</t>
  </si>
  <si>
    <t>Total Boomer births (not adjusted for mortality)</t>
  </si>
  <si>
    <t>U.S. Senior Housing Market Overview</t>
  </si>
  <si>
    <t>CRE42  |  Demographics / Multifamily &amp; Senior Living  |  Industry data as of mid-2025</t>
  </si>
  <si>
    <t>INVENTORY &amp; OCCUPANCY</t>
  </si>
  <si>
    <t>Metric</t>
  </si>
  <si>
    <t>Value</t>
  </si>
  <si>
    <t>Period</t>
  </si>
  <si>
    <t>Source</t>
  </si>
  <si>
    <t>Total senior housing inventory (all segments)</t>
  </si>
  <si>
    <t>~3.2 million units</t>
  </si>
  <si>
    <t>2025</t>
  </si>
  <si>
    <t>NIC MAP Data Service</t>
  </si>
  <si>
    <t>Independent living, assisted living, memory care, skilled nursing</t>
  </si>
  <si>
    <t>Senior housing penetration rate (% of 75+ in facilities)</t>
  </si>
  <si>
    <t>~10–11%</t>
  </si>
  <si>
    <t>NIC / ASHA</t>
  </si>
  <si>
    <t>Varies by age: ~5% for 75-84, ~20% for 85+</t>
  </si>
  <si>
    <t>Occupancy rate (all segments)</t>
  </si>
  <si>
    <t>~87%</t>
  </si>
  <si>
    <t>Mid-2025</t>
  </si>
  <si>
    <t>NIC</t>
  </si>
  <si>
    <t>Recovered from COVID low of ~78% (Q1 2021)</t>
  </si>
  <si>
    <t>Occupancy rate — COVID trough</t>
  </si>
  <si>
    <t>~78%</t>
  </si>
  <si>
    <t>Q1 2021</t>
  </si>
  <si>
    <t>Industry-wide low during pandemic</t>
  </si>
  <si>
    <t>Construction as % of inventory</t>
  </si>
  <si>
    <t>~3–4%</t>
  </si>
  <si>
    <t>Historically low relative to demand growth trajectory</t>
  </si>
  <si>
    <t>75+ population growth 2025–2035 (Census)</t>
  </si>
  <si>
    <t>+11.5M (+42%)</t>
  </si>
  <si>
    <t>Projection</t>
  </si>
  <si>
    <t>Census Bureau NP2023-D1</t>
  </si>
  <si>
    <t>27.4M → 38.9M</t>
  </si>
  <si>
    <t>MONTHLY COST BY CARE LEVEL</t>
  </si>
  <si>
    <t>Care Level</t>
  </si>
  <si>
    <t>Avg Monthly Cost</t>
  </si>
  <si>
    <t>Median Length of Stay</t>
  </si>
  <si>
    <t>Primary Demand Age</t>
  </si>
  <si>
    <t>Independent Living</t>
  </si>
  <si>
    <t>$2,500–$3,500</t>
  </si>
  <si>
    <t>~36 months</t>
  </si>
  <si>
    <t>Genworth Cost of Care Survey</t>
  </si>
  <si>
    <t>75–84</t>
  </si>
  <si>
    <t>Assisted Living</t>
  </si>
  <si>
    <t>~$4,500</t>
  </si>
  <si>
    <t>~22 months</t>
  </si>
  <si>
    <t>80–89</t>
  </si>
  <si>
    <t>Memory Care</t>
  </si>
  <si>
    <t>~$9,000</t>
  </si>
  <si>
    <t>~18–24 months</t>
  </si>
  <si>
    <t>Genworth / NIC</t>
  </si>
  <si>
    <t>80+</t>
  </si>
  <si>
    <t>Skilled Nursing (semi-private)</t>
  </si>
  <si>
    <t>~$8,500</t>
  </si>
  <si>
    <t>Varies widely</t>
  </si>
  <si>
    <t>85+</t>
  </si>
  <si>
    <t>CRE INVESTMENT THEMES</t>
  </si>
  <si>
    <t>Theme</t>
  </si>
  <si>
    <t>Description</t>
  </si>
  <si>
    <t>Implication</t>
  </si>
  <si>
    <t>Risk Level</t>
  </si>
  <si>
    <t>Timeframe</t>
  </si>
  <si>
    <t>Occupancy Recovery</t>
  </si>
  <si>
    <t>Post-COVID recovery from 78% to ~87%</t>
  </si>
  <si>
    <t>Further upside as demographic wave hits</t>
  </si>
  <si>
    <t>Low</t>
  </si>
  <si>
    <t>2025–2030</t>
  </si>
  <si>
    <t>Supply-Demand Gap</t>
  </si>
  <si>
    <t>Construction 3–4% of inventory vs. 42% demand growth</t>
  </si>
  <si>
    <t>Severe shortage emerging by early 2030s</t>
  </si>
  <si>
    <t>Medium</t>
  </si>
  <si>
    <t>2028–2040</t>
  </si>
  <si>
    <t>Labor Constraints</t>
  </si>
  <si>
    <t>Caregiver wages rising; staffing ratios binding</t>
  </si>
  <si>
    <t>Operational cost pressure; limits new supply</t>
  </si>
  <si>
    <t>High</t>
  </si>
  <si>
    <t>Ongoing</t>
  </si>
  <si>
    <t>Aging in Place vs. Facility</t>
  </si>
  <si>
    <t>Technology enabling longer independent living</t>
  </si>
  <si>
    <t>May reduce/delay facility demand somewhat</t>
  </si>
  <si>
    <t>2025–2035</t>
  </si>
  <si>
    <t>Boomer Home Equity</t>
  </si>
  <si>
    <t>$17–19T in home equity available to fund care</t>
  </si>
  <si>
    <t>Strong ability to pay; supports premium pricing</t>
  </si>
  <si>
    <t>2025–2040</t>
  </si>
  <si>
    <t>Geographic Concentration</t>
  </si>
  <si>
    <t>Sun Belt retiree migration patterns</t>
  </si>
  <si>
    <t>FL, AZ, TX, NC disproportionately impacted</t>
  </si>
  <si>
    <t>2025–2045</t>
  </si>
  <si>
    <t>Product Bifurcation</t>
  </si>
  <si>
    <t>Luxury independent vs. needs-based memory care</t>
  </si>
  <si>
    <t>Different risk profiles; different capital needs</t>
  </si>
  <si>
    <t>SFH Inventory Release</t>
  </si>
  <si>
    <t>Boomers vacating homes as they enter care/pass</t>
  </si>
  <si>
    <t>May moderate home prices in suburban markets</t>
  </si>
  <si>
    <t>Low–Medium</t>
  </si>
  <si>
    <t>2030–2045</t>
  </si>
  <si>
    <t>Methodology &amp; Data Notes</t>
  </si>
  <si>
    <t>CRE42  |  Senior Living Demographics Tile</t>
  </si>
  <si>
    <t>Topic</t>
  </si>
  <si>
    <t>Population Projection Source</t>
  </si>
  <si>
    <t>U.S. Census Bureau, 2023 National Population Projections. Dataset NP2023-D1 (middle series): Projected Population by Single Year of Age, Sex, Race, and Hispanic Origin for the United States, 2022 to 2100. Released November 2023. URL: https://www.census.gov/data/datasets/2023/demo/popproj/2023-popproj.html. This is the first projection series to incorporate results of the 2020 Census.</t>
  </si>
  <si>
    <t>Mortality in Projections</t>
  </si>
  <si>
    <t>The Census Bureau projections already incorporate age-specific mortality assumptions internally using the cohort-component method. When Census projects 27.4 million people aged 75+ in 2025, that figure reflects the fact that many people born in the 1940s and 1950s have already died before reaching 75, and forward projections apply mortality improvement rates at each interval. Unlike the rental age projection on the Delayed Family Formation tile — where CRE42 built up from raw CDC birth cohorts and subtracted cumulative mortality using life tables — this tile uses Census Bureau finished output with mortality already incorporated.</t>
  </si>
  <si>
    <t>Data Resolution</t>
  </si>
  <si>
    <t>This spreadsheet uses year-by-year data directly from Census Bureau Dataset NP2023-D1, which provides population projections by single year of age. Age groups (65–74, 75–84, 85+) are computed by summing the relevant single-year-of-age populations. No interpolation is required — every year from 2022 to 2045 is directly from the Census dataset. An earlier version of this tile used PCHIP interpolation between 5-year Census anchor points; this version replaces that approach entirely with the actual single-year-of-age data.</t>
  </si>
  <si>
    <t>Boomer Birth Cohort Data</t>
  </si>
  <si>
    <t>Annual births by year from CDC National Center for Health Statistics, National Vital Statistics System. Birth counts represent live births in the United States; not adjusted for subsequent immigration, emigration, or mortality of individuals born in those years. Total Boomer births (1946–1964): approximately 75.8 million. Approximately ~70 million are still living as of 2025.</t>
  </si>
  <si>
    <t>Immigration Sensitivity</t>
  </si>
  <si>
    <t>Census middle series assumes ~1.1M net immigration annually. Immigration has minimal impact on the 75+ cohort through 2045 because immigrants arriving today will not reach age 75 for decades. The 2025–2045 senior population trajectory is almost entirely determined by births that occurred 60–80+ years ago. Immigration sensitivity is far more relevant for the rental-age (20–39) cohort analyzed in the Delayed Family Formation tile.</t>
  </si>
  <si>
    <t>Senior Housing Market Data</t>
  </si>
  <si>
    <t>Inventory, occupancy, and penetration rates from NIC MAP Data Service (National Investment Center for Seniors Housing &amp; Care). Cost data from Genworth Financial Cost of Care Survey (2024). These are industry-standard sources; NIC data requires subscription access. Figures should be treated as approximate industry benchmarks, cited as "industry estimates per NIC."</t>
  </si>
  <si>
    <t>Chart Construction</t>
  </si>
  <si>
    <t>Charts generated using matplotlib (Python) with CRE42 cardinal red (#A31F34) and gold (#C5960C) color scheme. All chart data points are directly from Census NP2023-D1 dataset. PNG output at 150 DPI.</t>
  </si>
  <si>
    <t>Uncertainty Note</t>
  </si>
  <si>
    <t>Population projections are inherently uncertain. Census Bureau provides high, middle, and low series (varying immigration assumptions); this tile uses middle series throughout. For the 75+ cohort through 2045, virtually all individuals are already born, making the projection unusually robust — the primary uncertainty is mortality rates, not births or immigration.</t>
  </si>
  <si>
    <t>Cross-Reference: T3 Summary Table</t>
  </si>
  <si>
    <t>Census Bureau Summary Table NP2023-T3 provides 5-year age group projections at 5-year intervals (2022, 2025, 2030, etc.) and can be used to verify the D1 dataset aggregations. Both files are included in the CRE42 project data archives.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</si>
</sst>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
  </numFmts>
  <fonts count="10" x14ac:knownFonts="1">
    <font>
      <sz val="11"/>
      <color theme="1"/>
      <name val="Calibri"/>
      <family val="2"/>
      <charset val="1"/>
    </font>
    <font>
      <b/>
      <sz val="14"/>
      <color rgb="FFA31F34"/>
      <name val="Arial"/>
      <family val="2"/>
    </font>
    <font>
      <b/>
      <sz val="10"/>
      <color rgb="FF666666"/>
      <name val="Arial"/>
      <family val="2"/>
    </font>
    <font>
      <b/>
      <sz val="11"/>
      <color rgb="FFFFFFFF"/>
      <name val="Arial"/>
      <family val="2"/>
    </font>
    <font>
      <b/>
      <sz val="10"/>
      <name val="Arial"/>
      <family val="2"/>
    </font>
    <font>
      <sz val="10"/>
      <name val="Arial"/>
      <family val="2"/>
    </font>
    <font>
      <i/>
      <sz val="9"/>
      <color rgb="FF666666"/>
      <name val="Arial"/>
      <family val="2"/>
    </font>
    <font>
      <sz val="10"/>
      <color rgb="FF006600"/>
      <name val="Arial"/>
      <family val="2"/>
    </font>
    <font>
      <b/>
      <sz val="11"/>
      <color rgb="FFA31F34"/>
      <name val="Arial"/>
      <family val="2"/>
    </font>
    <font>
      <sz val="9"/>
      <name val="Arial"/>
      <family val="2"/>
    </font>
  </fonts>
  <fills count="4">
    <fill>
      <patternFill patternType="none"/>
    </fill>
    <fill>
      <patternFill patternType="gray125"/>
    </fill>
    <fill>
      <patternFill patternType="solid">
        <fgColor rgb="FFA31F34"/>
        <bgColor rgb="FF993366"/>
      </patternFill>
    </fill>
    <fill>
      <patternFill patternType="solid">
        <fgColor rgb="FFFFF2F2"/>
        <bgColor rgb="FFFFFFFF"/>
      </patternFill>
    </fill>
  </fills>
  <borders count="3">
    <border>
      <left/>
      <right/>
      <top/>
      <bottom/>
      <diagonal/>
    </border>
    <border>
      <left/>
      <right/>
      <top/>
      <bottom style="thin">
        <color rgb="FF999999"/>
      </bottom>
      <diagonal/>
    </border>
    <border>
      <left/>
      <right/>
      <top style="double">
        <color auto="1"/>
      </top>
      <bottom/>
      <diagonal/>
    </border>
  </borders>
  <cellStyleXfs count="1">
    <xf numFmtId="0" fontId="0" fillId="0" borderId="0"/>
  </cellStyleXfs>
  <cellXfs count="32">
    <xf numFmtId="0" fontId="0" fillId="0" borderId="0" xfId="0"/>
    <xf numFmtId="0" fontId="3" fillId="2" borderId="0" xfId="0" applyFont="1" applyFill="1" applyAlignment="1">
      <alignment horizontal="center" vertical="center" wrapText="1"/>
    </xf>
    <xf numFmtId="1" fontId="4" fillId="0" borderId="1" xfId="0" applyNumberFormat="1" applyFont="1" applyBorder="1"/>
    <xf numFmtId="2" fontId="5" fillId="0" borderId="1" xfId="0" applyNumberFormat="1" applyFont="1" applyBorder="1"/>
    <xf numFmtId="2" fontId="4" fillId="0" borderId="1" xfId="0" applyNumberFormat="1" applyFont="1" applyBorder="1"/>
    <xf numFmtId="0" fontId="5" fillId="0" borderId="1" xfId="0" applyFont="1" applyBorder="1"/>
    <xf numFmtId="0" fontId="6" fillId="0" borderId="1" xfId="0" applyFont="1" applyBorder="1"/>
    <xf numFmtId="1" fontId="4" fillId="0" borderId="0" xfId="0" applyNumberFormat="1" applyFont="1"/>
    <xf numFmtId="2" fontId="5" fillId="0" borderId="0" xfId="0" applyNumberFormat="1" applyFont="1"/>
    <xf numFmtId="2" fontId="4" fillId="0" borderId="0" xfId="0" applyNumberFormat="1" applyFont="1"/>
    <xf numFmtId="164" fontId="5" fillId="0" borderId="0" xfId="0" applyNumberFormat="1" applyFont="1"/>
    <xf numFmtId="0" fontId="6" fillId="0" borderId="0" xfId="0" applyFont="1"/>
    <xf numFmtId="164" fontId="5" fillId="0" borderId="1" xfId="0" applyNumberFormat="1" applyFont="1" applyBorder="1"/>
    <xf numFmtId="165" fontId="7" fillId="0" borderId="1" xfId="0" applyNumberFormat="1" applyFont="1" applyBorder="1"/>
    <xf numFmtId="165" fontId="7" fillId="0" borderId="0" xfId="0" applyNumberFormat="1" applyFont="1"/>
    <xf numFmtId="1" fontId="5" fillId="0" borderId="0" xfId="0" applyNumberFormat="1" applyFont="1"/>
    <xf numFmtId="1" fontId="4" fillId="3" borderId="0" xfId="0" applyNumberFormat="1" applyFont="1" applyFill="1"/>
    <xf numFmtId="2" fontId="5" fillId="3" borderId="0" xfId="0" applyNumberFormat="1" applyFont="1" applyFill="1"/>
    <xf numFmtId="1" fontId="5" fillId="3" borderId="0" xfId="0" applyNumberFormat="1" applyFont="1" applyFill="1"/>
    <xf numFmtId="0" fontId="6" fillId="3" borderId="0" xfId="0" applyFont="1" applyFill="1"/>
    <xf numFmtId="0" fontId="4" fillId="0" borderId="2" xfId="0" applyFont="1" applyBorder="1"/>
    <xf numFmtId="2" fontId="4" fillId="0" borderId="2" xfId="0" applyNumberFormat="1" applyFont="1" applyBorder="1"/>
    <xf numFmtId="0" fontId="0" fillId="0" borderId="2" xfId="0" applyBorder="1"/>
    <xf numFmtId="0" fontId="6" fillId="0" borderId="2" xfId="0" applyFont="1" applyBorder="1"/>
    <xf numFmtId="0" fontId="8" fillId="0" borderId="0" xfId="0" applyFont="1"/>
    <xf numFmtId="0" fontId="5" fillId="0" borderId="0" xfId="0" applyFont="1"/>
    <xf numFmtId="0" fontId="4" fillId="0" borderId="0" xfId="0" applyFont="1"/>
    <xf numFmtId="0" fontId="9" fillId="0" borderId="0" xfId="0" applyFont="1"/>
    <xf numFmtId="0" fontId="4" fillId="0" borderId="0" xfId="0" applyFont="1" applyAlignment="1">
      <alignment vertical="top" wrapText="1"/>
    </xf>
    <xf numFmtId="0" fontId="5" fillId="0" borderId="0" xfId="0" applyFont="1" applyAlignment="1">
      <alignment vertical="top" wrapText="1"/>
    </xf>
    <xf numFmtId="0" fontId="1" fillId="0" borderId="0" xfId="0" applyFont="1"/>
    <xf numFmtId="0" fontId="2" fillId="0" borderId="0" xfId="0" applyFont="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6600"/>
      <rgbColor rgb="FF000080"/>
      <rgbColor rgb="FF808000"/>
      <rgbColor rgb="FF800080"/>
      <rgbColor rgb="FF008080"/>
      <rgbColor rgb="FFB3B3B3"/>
      <rgbColor rgb="FF808080"/>
      <rgbColor rgb="FF9999FF"/>
      <rgbColor rgb="FFA31F34"/>
      <rgbColor rgb="FFFF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C5960C"/>
      <rgbColor rgb="FFFF6600"/>
      <rgbColor rgb="FF666666"/>
      <rgbColor rgb="FF999999"/>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chartsheet" Target="chartsheets/sheet3.xml"/><Relationship Id="rId7" Type="http://schemas.openxmlformats.org/officeDocument/2006/relationships/worksheet" Target="worksheets/sheet4.xml"/><Relationship Id="rId12" Type="http://schemas.openxmlformats.org/officeDocument/2006/relationships/calcChain" Target="calcChain.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3.xml"/><Relationship Id="rId11" Type="http://schemas.microsoft.com/office/2017/10/relationships/person" Target="persons/person.xml"/><Relationship Id="rId5" Type="http://schemas.openxmlformats.org/officeDocument/2006/relationships/worksheet" Target="worksheets/sheet2.xml"/><Relationship Id="rId10"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U.S. Population Ages 65–74 vs. 75+</a:t>
            </a:r>
          </a:p>
        </c:rich>
      </c:tx>
      <c:overlay val="0"/>
      <c:spPr>
        <a:noFill/>
        <a:ln w="0">
          <a:noFill/>
        </a:ln>
      </c:spPr>
    </c:title>
    <c:autoTitleDeleted val="0"/>
    <c:plotArea>
      <c:layout/>
      <c:lineChart>
        <c:grouping val="standard"/>
        <c:varyColors val="0"/>
        <c:ser>
          <c:idx val="0"/>
          <c:order val="0"/>
          <c:tx>
            <c:strRef>
              <c:f>'Senior Pop Projection'!$B$4</c:f>
              <c:strCache>
                <c:ptCount val="1"/>
                <c:pt idx="0">
                  <c:v>Ages 65–74
(millions)</c:v>
                </c:pt>
              </c:strCache>
            </c:strRef>
          </c:tx>
          <c:spPr>
            <a:ln w="28080">
              <a:solidFill>
                <a:srgbClr val="C5960C"/>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'Senior Pop Projection'!$A$5:$A$28</c:f>
              <c:numCache>
                <c:formatCode>0</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f>'Senior Pop Projection'!$B$5:$B$28</c:f>
              <c:numCache>
                <c:formatCode>0.00</c:formatCode>
                <c:ptCount val="24"/>
                <c:pt idx="0">
                  <c:v>33.79</c:v>
                </c:pt>
                <c:pt idx="1">
                  <c:v>34.51</c:v>
                </c:pt>
                <c:pt idx="2">
                  <c:v>35.22</c:v>
                </c:pt>
                <c:pt idx="3">
                  <c:v>35.94</c:v>
                </c:pt>
                <c:pt idx="4">
                  <c:v>36.61</c:v>
                </c:pt>
                <c:pt idx="5">
                  <c:v>37.15</c:v>
                </c:pt>
                <c:pt idx="6">
                  <c:v>37.57</c:v>
                </c:pt>
                <c:pt idx="7">
                  <c:v>37.880000000000003</c:v>
                </c:pt>
                <c:pt idx="8">
                  <c:v>37.99</c:v>
                </c:pt>
                <c:pt idx="9">
                  <c:v>37.9</c:v>
                </c:pt>
                <c:pt idx="10">
                  <c:v>37.630000000000003</c:v>
                </c:pt>
                <c:pt idx="11">
                  <c:v>37.299999999999997</c:v>
                </c:pt>
                <c:pt idx="12">
                  <c:v>37.06</c:v>
                </c:pt>
                <c:pt idx="13">
                  <c:v>36.909999999999997</c:v>
                </c:pt>
                <c:pt idx="14">
                  <c:v>36.78</c:v>
                </c:pt>
                <c:pt idx="15">
                  <c:v>36.44</c:v>
                </c:pt>
                <c:pt idx="16">
                  <c:v>35.97</c:v>
                </c:pt>
                <c:pt idx="17">
                  <c:v>35.47</c:v>
                </c:pt>
                <c:pt idx="18">
                  <c:v>35.14</c:v>
                </c:pt>
                <c:pt idx="19">
                  <c:v>34.909999999999997</c:v>
                </c:pt>
                <c:pt idx="20">
                  <c:v>34.869999999999997</c:v>
                </c:pt>
                <c:pt idx="21">
                  <c:v>34.89</c:v>
                </c:pt>
                <c:pt idx="22">
                  <c:v>34.94</c:v>
                </c:pt>
                <c:pt idx="23">
                  <c:v>35.04</c:v>
                </c:pt>
              </c:numCache>
            </c:numRef>
          </c:val>
          <c:smooth val="1"/>
          <c:extLst>
            <c:ext xmlns:c16="http://schemas.microsoft.com/office/drawing/2014/chart" uri="{C3380CC4-5D6E-409C-BE32-E72D297353CC}">
              <c16:uniqueId val="{00000000-4639-46C1-8B67-7CAC3B779B36}"/>
            </c:ext>
          </c:extLst>
        </c:ser>
        <c:ser>
          <c:idx val="1"/>
          <c:order val="1"/>
          <c:tx>
            <c:strRef>
              <c:f>'Senior Pop Projection'!$E$4</c:f>
              <c:strCache>
                <c:ptCount val="1"/>
                <c:pt idx="0">
                  <c:v>Total 75+
(millions)</c:v>
                </c:pt>
              </c:strCache>
            </c:strRef>
          </c:tx>
          <c:spPr>
            <a:ln w="28080">
              <a:solidFill>
                <a:srgbClr val="A31F34"/>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'Senior Pop Projection'!$A$5:$A$28</c:f>
              <c:numCache>
                <c:formatCode>0</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f>'Senior Pop Projection'!$E$5:$E$28</c:f>
              <c:numCache>
                <c:formatCode>0.00</c:formatCode>
                <c:ptCount val="24"/>
                <c:pt idx="0">
                  <c:v>24.009999999999998</c:v>
                </c:pt>
                <c:pt idx="1">
                  <c:v>25.18</c:v>
                </c:pt>
                <c:pt idx="2">
                  <c:v>26.3</c:v>
                </c:pt>
                <c:pt idx="3">
                  <c:v>27.39</c:v>
                </c:pt>
                <c:pt idx="4">
                  <c:v>28.490000000000002</c:v>
                </c:pt>
                <c:pt idx="5">
                  <c:v>29.65</c:v>
                </c:pt>
                <c:pt idx="6">
                  <c:v>30.81</c:v>
                </c:pt>
                <c:pt idx="7">
                  <c:v>32</c:v>
                </c:pt>
                <c:pt idx="8">
                  <c:v>33.200000000000003</c:v>
                </c:pt>
                <c:pt idx="9">
                  <c:v>34.36</c:v>
                </c:pt>
                <c:pt idx="10">
                  <c:v>35.57</c:v>
                </c:pt>
                <c:pt idx="11">
                  <c:v>36.75</c:v>
                </c:pt>
                <c:pt idx="12">
                  <c:v>37.85</c:v>
                </c:pt>
                <c:pt idx="13">
                  <c:v>38.92</c:v>
                </c:pt>
                <c:pt idx="14">
                  <c:v>39.96</c:v>
                </c:pt>
                <c:pt idx="15">
                  <c:v>40.909999999999997</c:v>
                </c:pt>
                <c:pt idx="16">
                  <c:v>41.76</c:v>
                </c:pt>
                <c:pt idx="17">
                  <c:v>42.53</c:v>
                </c:pt>
                <c:pt idx="18">
                  <c:v>43.16</c:v>
                </c:pt>
                <c:pt idx="19">
                  <c:v>43.58</c:v>
                </c:pt>
                <c:pt idx="20">
                  <c:v>43.9</c:v>
                </c:pt>
                <c:pt idx="21">
                  <c:v>44.15</c:v>
                </c:pt>
                <c:pt idx="22">
                  <c:v>44.44</c:v>
                </c:pt>
                <c:pt idx="23">
                  <c:v>44.79</c:v>
                </c:pt>
              </c:numCache>
            </c:numRef>
          </c:val>
          <c:smooth val="1"/>
          <c:extLst>
            <c:ext xmlns:c16="http://schemas.microsoft.com/office/drawing/2014/chart" uri="{C3380CC4-5D6E-409C-BE32-E72D297353CC}">
              <c16:uniqueId val="{00000001-4639-46C1-8B67-7CAC3B779B36}"/>
            </c:ext>
          </c:extLst>
        </c:ser>
        <c:dLbls>
          <c:showLegendKey val="0"/>
          <c:showVal val="0"/>
          <c:showCatName val="0"/>
          <c:showSerName val="0"/>
          <c:showPercent val="0"/>
          <c:showBubbleSize val="0"/>
        </c:dLbls>
        <c:hiLowLines>
          <c:spPr>
            <a:ln w="0">
              <a:noFill/>
            </a:ln>
          </c:spPr>
        </c:hiLowLines>
        <c:smooth val="0"/>
        <c:axId val="70616788"/>
        <c:axId val="57220885"/>
      </c:lineChart>
      <c:catAx>
        <c:axId val="70616788"/>
        <c:scaling>
          <c:orientation val="minMax"/>
        </c:scaling>
        <c:delete val="0"/>
        <c:axPos val="b"/>
        <c:numFmt formatCode="0" sourceLinked="0"/>
        <c:majorTickMark val="none"/>
        <c:minorTickMark val="none"/>
        <c:tickLblPos val="nextTo"/>
        <c:spPr>
          <a:ln w="0">
            <a:solidFill>
              <a:srgbClr val="B3B3B3"/>
            </a:solidFill>
          </a:ln>
        </c:spPr>
        <c:txPr>
          <a:bodyPr rot="-2700000"/>
          <a:lstStyle/>
          <a:p>
            <a:pPr>
              <a:defRPr sz="800" b="0" strike="noStrike" spc="-1">
                <a:solidFill>
                  <a:srgbClr val="000000"/>
                </a:solidFill>
                <a:latin typeface="Calibri"/>
              </a:defRPr>
            </a:pPr>
            <a:endParaRPr lang="en-US"/>
          </a:p>
        </c:txPr>
        <c:crossAx val="57220885"/>
        <c:crosses val="autoZero"/>
        <c:auto val="1"/>
        <c:lblAlgn val="ctr"/>
        <c:lblOffset val="100"/>
        <c:noMultiLvlLbl val="0"/>
      </c:catAx>
      <c:valAx>
        <c:axId val="57220885"/>
        <c:scaling>
          <c:orientation val="minMax"/>
          <c:max val="50"/>
          <c:min val="20"/>
        </c:scaling>
        <c:delete val="0"/>
        <c:axPos val="l"/>
        <c:majorGridlines>
          <c:spPr>
            <a:ln w="0">
              <a:solidFill>
                <a:srgbClr val="B3B3B3"/>
              </a:solidFill>
            </a:ln>
          </c:spPr>
        </c:majorGridlines>
        <c:title>
          <c:tx>
            <c:rich>
              <a:bodyPr rot="-5400000"/>
              <a:lstStyle/>
              <a:p>
                <a:pPr>
                  <a:defRPr sz="1000" b="1" strike="noStrike" spc="-1">
                    <a:solidFill>
                      <a:srgbClr val="000000"/>
                    </a:solidFill>
                    <a:latin typeface="Calibri"/>
                  </a:defRPr>
                </a:pPr>
                <a:r>
                  <a:rPr lang="en-US" sz="1000" b="1" strike="noStrike" spc="-1">
                    <a:solidFill>
                      <a:srgbClr val="000000"/>
                    </a:solidFill>
                    <a:latin typeface="Calibri"/>
                  </a:rPr>
                  <a:t>Population (millions)</a:t>
                </a:r>
              </a:p>
            </c:rich>
          </c:tx>
          <c:overlay val="0"/>
          <c:spPr>
            <a:noFill/>
            <a:ln w="0">
              <a:noFill/>
            </a:ln>
          </c:spPr>
        </c:title>
        <c:numFmt formatCode="#,##0.0\M"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70616788"/>
        <c:crosses val="autoZero"/>
        <c:crossBetween val="between"/>
      </c:valAx>
      <c:spPr>
        <a:noFill/>
        <a:ln w="0">
          <a:noFill/>
        </a:ln>
      </c:spPr>
    </c:plotArea>
    <c:legend>
      <c:legendPos val="b"/>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U.S. Population Aged 75+: 2022–2045 Projection</a:t>
            </a:r>
          </a:p>
        </c:rich>
      </c:tx>
      <c:overlay val="0"/>
      <c:spPr>
        <a:noFill/>
        <a:ln w="0">
          <a:noFill/>
        </a:ln>
      </c:spPr>
    </c:title>
    <c:autoTitleDeleted val="0"/>
    <c:plotArea>
      <c:layout/>
      <c:areaChart>
        <c:grouping val="standard"/>
        <c:varyColors val="1"/>
        <c:ser>
          <c:idx val="0"/>
          <c:order val="0"/>
          <c:tx>
            <c:strRef>
              <c:f>'Senior Pop Projection'!$E$4</c:f>
              <c:strCache>
                <c:ptCount val="1"/>
                <c:pt idx="0">
                  <c:v>Total 75+
(millions)</c:v>
                </c:pt>
              </c:strCache>
            </c:strRef>
          </c:tx>
          <c:spPr>
            <a:solidFill>
              <a:srgbClr val="A31F34"/>
            </a:solidFill>
            <a:ln w="28080">
              <a:solidFill>
                <a:srgbClr val="A31F34"/>
              </a:solidFill>
              <a:round/>
            </a:ln>
          </c:spP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'Senior Pop Projection'!$A$5:$A$28</c:f>
              <c:numCache>
                <c:formatCode>0</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f>'Senior Pop Projection'!$E$5:$E$28</c:f>
              <c:numCache>
                <c:formatCode>0.00</c:formatCode>
                <c:ptCount val="24"/>
                <c:pt idx="0">
                  <c:v>24.009999999999998</c:v>
                </c:pt>
                <c:pt idx="1">
                  <c:v>25.18</c:v>
                </c:pt>
                <c:pt idx="2">
                  <c:v>26.3</c:v>
                </c:pt>
                <c:pt idx="3">
                  <c:v>27.39</c:v>
                </c:pt>
                <c:pt idx="4">
                  <c:v>28.490000000000002</c:v>
                </c:pt>
                <c:pt idx="5">
                  <c:v>29.65</c:v>
                </c:pt>
                <c:pt idx="6">
                  <c:v>30.81</c:v>
                </c:pt>
                <c:pt idx="7">
                  <c:v>32</c:v>
                </c:pt>
                <c:pt idx="8">
                  <c:v>33.200000000000003</c:v>
                </c:pt>
                <c:pt idx="9">
                  <c:v>34.36</c:v>
                </c:pt>
                <c:pt idx="10">
                  <c:v>35.57</c:v>
                </c:pt>
                <c:pt idx="11">
                  <c:v>36.75</c:v>
                </c:pt>
                <c:pt idx="12">
                  <c:v>37.85</c:v>
                </c:pt>
                <c:pt idx="13">
                  <c:v>38.92</c:v>
                </c:pt>
                <c:pt idx="14">
                  <c:v>39.96</c:v>
                </c:pt>
                <c:pt idx="15">
                  <c:v>40.909999999999997</c:v>
                </c:pt>
                <c:pt idx="16">
                  <c:v>41.76</c:v>
                </c:pt>
                <c:pt idx="17">
                  <c:v>42.53</c:v>
                </c:pt>
                <c:pt idx="18">
                  <c:v>43.16</c:v>
                </c:pt>
                <c:pt idx="19">
                  <c:v>43.58</c:v>
                </c:pt>
                <c:pt idx="20">
                  <c:v>43.9</c:v>
                </c:pt>
                <c:pt idx="21">
                  <c:v>44.15</c:v>
                </c:pt>
                <c:pt idx="22">
                  <c:v>44.44</c:v>
                </c:pt>
                <c:pt idx="23">
                  <c:v>44.79</c:v>
                </c:pt>
              </c:numCache>
            </c:numRef>
          </c:val>
          <c:extLst>
            <c:ext xmlns:c16="http://schemas.microsoft.com/office/drawing/2014/chart" uri="{C3380CC4-5D6E-409C-BE32-E72D297353CC}">
              <c16:uniqueId val="{00000000-A78E-4CAE-A6E0-E48152EB43CC}"/>
            </c:ext>
          </c:extLst>
        </c:ser>
        <c:dLbls>
          <c:showLegendKey val="0"/>
          <c:showVal val="0"/>
          <c:showCatName val="0"/>
          <c:showSerName val="0"/>
          <c:showPercent val="0"/>
          <c:showBubbleSize val="0"/>
        </c:dLbls>
        <c:axId val="42626220"/>
        <c:axId val="15412221"/>
      </c:areaChart>
      <c:catAx>
        <c:axId val="42626220"/>
        <c:scaling>
          <c:orientation val="minMax"/>
        </c:scaling>
        <c:delete val="0"/>
        <c:axPos val="b"/>
        <c:numFmt formatCode="0" sourceLinked="0"/>
        <c:majorTickMark val="none"/>
        <c:minorTickMark val="none"/>
        <c:tickLblPos val="nextTo"/>
        <c:spPr>
          <a:ln w="0">
            <a:solidFill>
              <a:srgbClr val="B3B3B3"/>
            </a:solidFill>
          </a:ln>
        </c:spPr>
        <c:txPr>
          <a:bodyPr rot="-2700000"/>
          <a:lstStyle/>
          <a:p>
            <a:pPr>
              <a:defRPr sz="1000" b="0" strike="noStrike" spc="-1">
                <a:solidFill>
                  <a:srgbClr val="000000"/>
                </a:solidFill>
                <a:latin typeface="Calibri"/>
              </a:defRPr>
            </a:pPr>
            <a:endParaRPr lang="en-US"/>
          </a:p>
        </c:txPr>
        <c:crossAx val="15412221"/>
        <c:crosses val="autoZero"/>
        <c:auto val="1"/>
        <c:lblAlgn val="ctr"/>
        <c:lblOffset val="100"/>
        <c:noMultiLvlLbl val="0"/>
      </c:catAx>
      <c:valAx>
        <c:axId val="15412221"/>
        <c:scaling>
          <c:orientation val="minMax"/>
          <c:max val="50"/>
          <c:min val="0"/>
        </c:scaling>
        <c:delete val="0"/>
        <c:axPos val="l"/>
        <c:majorGridlines>
          <c:spPr>
            <a:ln w="0">
              <a:solidFill>
                <a:srgbClr val="B3B3B3"/>
              </a:solidFill>
            </a:ln>
          </c:spPr>
        </c:majorGridlines>
        <c:title>
          <c:tx>
            <c:rich>
              <a:bodyPr rot="-5400000"/>
              <a:lstStyle/>
              <a:p>
                <a:pPr>
                  <a:defRPr sz="1000" b="1" strike="noStrike" spc="-1">
                    <a:solidFill>
                      <a:srgbClr val="000000"/>
                    </a:solidFill>
                    <a:latin typeface="Calibri"/>
                  </a:defRPr>
                </a:pPr>
                <a:r>
                  <a:rPr lang="en-US" sz="1000" b="1" strike="noStrike" spc="-1">
                    <a:solidFill>
                      <a:srgbClr val="000000"/>
                    </a:solidFill>
                    <a:latin typeface="Calibri"/>
                  </a:rPr>
                  <a:t>Population (millions)</a:t>
                </a:r>
              </a:p>
            </c:rich>
          </c:tx>
          <c:overlay val="0"/>
          <c:spPr>
            <a:noFill/>
            <a:ln w="0">
              <a:noFill/>
            </a:ln>
          </c:spPr>
        </c:title>
        <c:numFmt formatCode="#,##0.0\M"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42626220"/>
        <c:crosses val="autoZero"/>
        <c:crossBetween val="midCat"/>
      </c:valAx>
      <c:spPr>
        <a:noFill/>
        <a:ln w="0">
          <a:noFill/>
        </a:ln>
      </c:spPr>
    </c:plotArea>
    <c:plotVisOnly val="1"/>
    <c:dispBlanksAs val="gap"/>
    <c:showDLblsOverMax val="1"/>
  </c:chart>
  <c:spPr>
    <a:solidFill>
      <a:srgbClr val="FFFFFF"/>
    </a:solidFill>
    <a:ln w="9360">
      <a:solidFill>
        <a:srgbClr val="D9D9D9"/>
      </a:solidFill>
      <a:round/>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U.S. Population Ages 75–84 vs. 85+: Care-Level Demand Drivers</a:t>
            </a:r>
          </a:p>
        </c:rich>
      </c:tx>
      <c:overlay val="0"/>
      <c:spPr>
        <a:noFill/>
        <a:ln w="0">
          <a:noFill/>
        </a:ln>
      </c:spPr>
    </c:title>
    <c:autoTitleDeleted val="0"/>
    <c:plotArea>
      <c:layout/>
      <c:lineChart>
        <c:grouping val="standard"/>
        <c:varyColors val="0"/>
        <c:ser>
          <c:idx val="0"/>
          <c:order val="0"/>
          <c:tx>
            <c:strRef>
              <c:f>'Senior Pop Projection'!$C$4</c:f>
              <c:strCache>
                <c:ptCount val="1"/>
                <c:pt idx="0">
                  <c:v>Ages 75–84
(millions)</c:v>
                </c:pt>
              </c:strCache>
            </c:strRef>
          </c:tx>
          <c:spPr>
            <a:ln w="28080">
              <a:solidFill>
                <a:srgbClr val="A31F34"/>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'Senior Pop Projection'!$A$5:$A$28</c:f>
              <c:numCache>
                <c:formatCode>0</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f>'Senior Pop Projection'!$C$5:$C$28</c:f>
              <c:numCache>
                <c:formatCode>0.00</c:formatCode>
                <c:ptCount val="24"/>
                <c:pt idx="0">
                  <c:v>17.52</c:v>
                </c:pt>
                <c:pt idx="1">
                  <c:v>18.5</c:v>
                </c:pt>
                <c:pt idx="2">
                  <c:v>19.440000000000001</c:v>
                </c:pt>
                <c:pt idx="3">
                  <c:v>20.34</c:v>
                </c:pt>
                <c:pt idx="4">
                  <c:v>21.23</c:v>
                </c:pt>
                <c:pt idx="5">
                  <c:v>22.11</c:v>
                </c:pt>
                <c:pt idx="6">
                  <c:v>22.86</c:v>
                </c:pt>
                <c:pt idx="7">
                  <c:v>23.73</c:v>
                </c:pt>
                <c:pt idx="8">
                  <c:v>24.64</c:v>
                </c:pt>
                <c:pt idx="9">
                  <c:v>25.52</c:v>
                </c:pt>
                <c:pt idx="10">
                  <c:v>25.97</c:v>
                </c:pt>
                <c:pt idx="11">
                  <c:v>26.58</c:v>
                </c:pt>
                <c:pt idx="12">
                  <c:v>27.16</c:v>
                </c:pt>
                <c:pt idx="13">
                  <c:v>27.74</c:v>
                </c:pt>
                <c:pt idx="14">
                  <c:v>28.29</c:v>
                </c:pt>
                <c:pt idx="15">
                  <c:v>28.74</c:v>
                </c:pt>
                <c:pt idx="16">
                  <c:v>29.09</c:v>
                </c:pt>
                <c:pt idx="17">
                  <c:v>29.36</c:v>
                </c:pt>
                <c:pt idx="18">
                  <c:v>29.48</c:v>
                </c:pt>
                <c:pt idx="19">
                  <c:v>29.43</c:v>
                </c:pt>
                <c:pt idx="20">
                  <c:v>29.25</c:v>
                </c:pt>
                <c:pt idx="21">
                  <c:v>29.03</c:v>
                </c:pt>
                <c:pt idx="22">
                  <c:v>28.89</c:v>
                </c:pt>
                <c:pt idx="23">
                  <c:v>28.84</c:v>
                </c:pt>
              </c:numCache>
            </c:numRef>
          </c:val>
          <c:smooth val="1"/>
          <c:extLst>
            <c:ext xmlns:c16="http://schemas.microsoft.com/office/drawing/2014/chart" uri="{C3380CC4-5D6E-409C-BE32-E72D297353CC}">
              <c16:uniqueId val="{00000000-5EAF-40F2-8938-8ABAA23691AD}"/>
            </c:ext>
          </c:extLst>
        </c:ser>
        <c:ser>
          <c:idx val="1"/>
          <c:order val="1"/>
          <c:tx>
            <c:strRef>
              <c:f>'Senior Pop Projection'!$D$4</c:f>
              <c:strCache>
                <c:ptCount val="1"/>
                <c:pt idx="0">
                  <c:v>Ages 85+
(millions)</c:v>
                </c:pt>
              </c:strCache>
            </c:strRef>
          </c:tx>
          <c:spPr>
            <a:ln w="28080">
              <a:solidFill>
                <a:srgbClr val="C5960C"/>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'Senior Pop Projection'!$A$5:$A$28</c:f>
              <c:numCache>
                <c:formatCode>0</c:formatCode>
                <c:ptCount val="2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numCache>
            </c:numRef>
          </c:cat>
          <c:val>
            <c:numRef>
              <c:f>'Senior Pop Projection'!$D$5:$D$28</c:f>
              <c:numCache>
                <c:formatCode>0.00</c:formatCode>
                <c:ptCount val="24"/>
                <c:pt idx="0">
                  <c:v>6.49</c:v>
                </c:pt>
                <c:pt idx="1">
                  <c:v>6.68</c:v>
                </c:pt>
                <c:pt idx="2">
                  <c:v>6.86</c:v>
                </c:pt>
                <c:pt idx="3">
                  <c:v>7.05</c:v>
                </c:pt>
                <c:pt idx="4">
                  <c:v>7.26</c:v>
                </c:pt>
                <c:pt idx="5">
                  <c:v>7.54</c:v>
                </c:pt>
                <c:pt idx="6">
                  <c:v>7.95</c:v>
                </c:pt>
                <c:pt idx="7">
                  <c:v>8.27</c:v>
                </c:pt>
                <c:pt idx="8">
                  <c:v>8.56</c:v>
                </c:pt>
                <c:pt idx="9">
                  <c:v>8.84</c:v>
                </c:pt>
                <c:pt idx="10">
                  <c:v>9.6</c:v>
                </c:pt>
                <c:pt idx="11">
                  <c:v>10.17</c:v>
                </c:pt>
                <c:pt idx="12">
                  <c:v>10.69</c:v>
                </c:pt>
                <c:pt idx="13">
                  <c:v>11.18</c:v>
                </c:pt>
                <c:pt idx="14">
                  <c:v>11.67</c:v>
                </c:pt>
                <c:pt idx="15">
                  <c:v>12.17</c:v>
                </c:pt>
                <c:pt idx="16">
                  <c:v>12.67</c:v>
                </c:pt>
                <c:pt idx="17">
                  <c:v>13.17</c:v>
                </c:pt>
                <c:pt idx="18">
                  <c:v>13.68</c:v>
                </c:pt>
                <c:pt idx="19">
                  <c:v>14.15</c:v>
                </c:pt>
                <c:pt idx="20">
                  <c:v>14.65</c:v>
                </c:pt>
                <c:pt idx="21">
                  <c:v>15.12</c:v>
                </c:pt>
                <c:pt idx="22">
                  <c:v>15.55</c:v>
                </c:pt>
                <c:pt idx="23">
                  <c:v>15.95</c:v>
                </c:pt>
              </c:numCache>
            </c:numRef>
          </c:val>
          <c:smooth val="1"/>
          <c:extLst>
            <c:ext xmlns:c16="http://schemas.microsoft.com/office/drawing/2014/chart" uri="{C3380CC4-5D6E-409C-BE32-E72D297353CC}">
              <c16:uniqueId val="{00000001-5EAF-40F2-8938-8ABAA23691AD}"/>
            </c:ext>
          </c:extLst>
        </c:ser>
        <c:dLbls>
          <c:showLegendKey val="0"/>
          <c:showVal val="0"/>
          <c:showCatName val="0"/>
          <c:showSerName val="0"/>
          <c:showPercent val="0"/>
          <c:showBubbleSize val="0"/>
        </c:dLbls>
        <c:hiLowLines>
          <c:spPr>
            <a:ln w="0">
              <a:noFill/>
            </a:ln>
          </c:spPr>
        </c:hiLowLines>
        <c:smooth val="0"/>
        <c:axId val="53866026"/>
        <c:axId val="82082005"/>
      </c:lineChart>
      <c:catAx>
        <c:axId val="53866026"/>
        <c:scaling>
          <c:orientation val="minMax"/>
        </c:scaling>
        <c:delete val="0"/>
        <c:axPos val="b"/>
        <c:numFmt formatCode="0" sourceLinked="0"/>
        <c:majorTickMark val="none"/>
        <c:minorTickMark val="none"/>
        <c:tickLblPos val="nextTo"/>
        <c:spPr>
          <a:ln w="0">
            <a:solidFill>
              <a:srgbClr val="B3B3B3"/>
            </a:solidFill>
          </a:ln>
        </c:spPr>
        <c:txPr>
          <a:bodyPr rot="-2700000"/>
          <a:lstStyle/>
          <a:p>
            <a:pPr>
              <a:defRPr sz="1000" b="0" strike="noStrike" spc="-1">
                <a:solidFill>
                  <a:srgbClr val="000000"/>
                </a:solidFill>
                <a:latin typeface="Calibri"/>
              </a:defRPr>
            </a:pPr>
            <a:endParaRPr lang="en-US"/>
          </a:p>
        </c:txPr>
        <c:crossAx val="82082005"/>
        <c:crosses val="autoZero"/>
        <c:auto val="1"/>
        <c:lblAlgn val="ctr"/>
        <c:lblOffset val="100"/>
        <c:noMultiLvlLbl val="0"/>
      </c:catAx>
      <c:valAx>
        <c:axId val="82082005"/>
        <c:scaling>
          <c:orientation val="minMax"/>
          <c:max val="35"/>
          <c:min val="0"/>
        </c:scaling>
        <c:delete val="0"/>
        <c:axPos val="l"/>
        <c:majorGridlines>
          <c:spPr>
            <a:ln w="0">
              <a:solidFill>
                <a:srgbClr val="B3B3B3"/>
              </a:solidFill>
            </a:ln>
          </c:spPr>
        </c:majorGridlines>
        <c:title>
          <c:tx>
            <c:rich>
              <a:bodyPr rot="-5400000"/>
              <a:lstStyle/>
              <a:p>
                <a:pPr>
                  <a:defRPr sz="1000" b="1" strike="noStrike" spc="-1">
                    <a:solidFill>
                      <a:srgbClr val="000000"/>
                    </a:solidFill>
                    <a:latin typeface="Calibri"/>
                  </a:defRPr>
                </a:pPr>
                <a:r>
                  <a:rPr lang="en-US" sz="1000" b="1" strike="noStrike" spc="-1">
                    <a:solidFill>
                      <a:srgbClr val="000000"/>
                    </a:solidFill>
                    <a:latin typeface="Calibri"/>
                  </a:rPr>
                  <a:t>Population (millions)</a:t>
                </a:r>
              </a:p>
            </c:rich>
          </c:tx>
          <c:overlay val="0"/>
          <c:spPr>
            <a:noFill/>
            <a:ln w="0">
              <a:noFill/>
            </a:ln>
          </c:spPr>
        </c:title>
        <c:numFmt formatCode="#,##0.0\M"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53866026"/>
        <c:crosses val="autoZero"/>
        <c:crossBetween val="between"/>
      </c:valAx>
      <c:spPr>
        <a:noFill/>
        <a:ln w="0">
          <a:noFill/>
        </a:ln>
      </c:spPr>
    </c:plotArea>
    <c:legend>
      <c:legendPos val="b"/>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1ACBC9C-3FF5-4C4A-81E4-A5418F69135B}">
  <sheetPr/>
  <sheetViews>
    <sheetView tabSelected="1" zoomScale="115"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3888C41-A3B2-453D-8426-70C685639241}">
  <sheetPr/>
  <sheetViews>
    <sheetView zoomScale="102"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A1B22C6-0311-4CB5-9926-EFCDEDFB5D2A}">
  <sheetPr/>
  <sheetViews>
    <sheetView zoomScale="102"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65882" cy="6293971"/>
    <xdr:graphicFrame macro="">
      <xdr:nvGraphicFramePr>
        <xdr:cNvPr id="2" name="Chart 1">
          <a:extLst>
            <a:ext uri="{FF2B5EF4-FFF2-40B4-BE49-F238E27FC236}">
              <a16:creationId xmlns:a16="http://schemas.microsoft.com/office/drawing/2014/main" id="{0894A3FC-E2CF-4466-DAEE-C6C6B262CD8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0.43069</cdr:x>
      <cdr:y>0.55324</cdr:y>
    </cdr:from>
    <cdr:to>
      <cdr:x>0.7182</cdr:x>
      <cdr:y>0.61227</cdr:y>
    </cdr:to>
    <cdr:sp macro="" textlink="">
      <cdr:nvSpPr>
        <cdr:cNvPr id="2" name="TextBox 1">
          <a:extLst xmlns:a="http://schemas.openxmlformats.org/drawingml/2006/main">
            <a:ext uri="{FF2B5EF4-FFF2-40B4-BE49-F238E27FC236}">
              <a16:creationId xmlns:a16="http://schemas.microsoft.com/office/drawing/2014/main" id="{83C7E59E-1B46-6DF7-EB71-D192E8FFD19B}"/>
            </a:ext>
          </a:extLst>
        </cdr:cNvPr>
        <cdr:cNvSpPr txBox="1"/>
      </cdr:nvSpPr>
      <cdr:spPr>
        <a:xfrm xmlns:a="http://schemas.openxmlformats.org/drawingml/2006/main">
          <a:off x="3732307" y="3482057"/>
          <a:ext cx="2491528" cy="3715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kern="1200"/>
            <a:t>Crossover</a:t>
          </a:r>
          <a:r>
            <a:rPr lang="en-US" sz="1100" kern="1200" baseline="0"/>
            <a:t>: 2034 (75+&gt;65-75)</a:t>
          </a:r>
          <a:endParaRPr lang="en-US" sz="1100" kern="1200"/>
        </a:p>
      </cdr:txBody>
    </cdr:sp>
  </cdr:relSizeAnchor>
  <cdr:relSizeAnchor xmlns:cdr="http://schemas.openxmlformats.org/drawingml/2006/chartDrawing">
    <cdr:from>
      <cdr:x>0.53449</cdr:x>
      <cdr:y>0.42492</cdr:y>
    </cdr:from>
    <cdr:to>
      <cdr:x>0.53456</cdr:x>
      <cdr:y>0.54924</cdr:y>
    </cdr:to>
    <cdr:cxnSp macro="">
      <cdr:nvCxnSpPr>
        <cdr:cNvPr id="4" name="Straight Arrow Connector 3">
          <a:extLst xmlns:a="http://schemas.openxmlformats.org/drawingml/2006/main">
            <a:ext uri="{FF2B5EF4-FFF2-40B4-BE49-F238E27FC236}">
              <a16:creationId xmlns:a16="http://schemas.microsoft.com/office/drawing/2014/main" id="{45FCA832-334C-FA5D-0DD8-6535CD3ADA1A}"/>
            </a:ext>
          </a:extLst>
        </cdr:cNvPr>
        <cdr:cNvCxnSpPr/>
      </cdr:nvCxnSpPr>
      <cdr:spPr>
        <a:xfrm xmlns:a="http://schemas.openxmlformats.org/drawingml/2006/main" flipH="1" flipV="1">
          <a:off x="4631867" y="2674424"/>
          <a:ext cx="535" cy="782454"/>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0.30893</cdr:x>
      <cdr:y>0.35163</cdr:y>
    </cdr:from>
    <cdr:to>
      <cdr:x>0.55221</cdr:x>
      <cdr:y>0.39466</cdr:y>
    </cdr:to>
    <cdr:sp macro="" textlink="">
      <cdr:nvSpPr>
        <cdr:cNvPr id="3" name="TextBox 2">
          <a:extLst xmlns:a="http://schemas.openxmlformats.org/drawingml/2006/main">
            <a:ext uri="{FF2B5EF4-FFF2-40B4-BE49-F238E27FC236}">
              <a16:creationId xmlns:a16="http://schemas.microsoft.com/office/drawing/2014/main" id="{EE54C1D2-0F5D-70EA-6F68-EAF71D7E293B}"/>
            </a:ext>
          </a:extLst>
        </cdr:cNvPr>
        <cdr:cNvSpPr txBox="1"/>
      </cdr:nvSpPr>
      <cdr:spPr>
        <a:xfrm xmlns:a="http://schemas.openxmlformats.org/drawingml/2006/main">
          <a:off x="2680073" y="2213162"/>
          <a:ext cx="2110441" cy="2708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effectLst/>
              <a:latin typeface="+mn-lt"/>
              <a:ea typeface="+mn-ea"/>
              <a:cs typeface="+mn-cs"/>
            </a:rPr>
            <a:t>65-75 peaks</a:t>
          </a:r>
          <a:r>
            <a:rPr lang="en-US" sz="1100" baseline="0">
              <a:effectLst/>
              <a:latin typeface="+mn-lt"/>
              <a:ea typeface="+mn-ea"/>
              <a:cs typeface="+mn-cs"/>
            </a:rPr>
            <a:t> at </a:t>
          </a:r>
          <a:r>
            <a:rPr lang="en-US" sz="1100">
              <a:effectLst/>
              <a:latin typeface="+mn-lt"/>
              <a:ea typeface="+mn-ea"/>
              <a:cs typeface="+mn-cs"/>
            </a:rPr>
            <a:t>38.0M (2030)</a:t>
          </a:r>
          <a:endParaRPr lang="en-US">
            <a:effectLst/>
          </a:endParaRPr>
        </a:p>
        <a:p xmlns:a="http://schemas.openxmlformats.org/drawingml/2006/main">
          <a:endParaRPr lang="en-US" sz="1100" kern="1200"/>
        </a:p>
      </cdr:txBody>
    </cdr:sp>
  </cdr:relSizeAnchor>
  <cdr:relSizeAnchor xmlns:cdr="http://schemas.openxmlformats.org/drawingml/2006/chartDrawing">
    <cdr:from>
      <cdr:x>0.88375</cdr:x>
      <cdr:y>0.17507</cdr:y>
    </cdr:from>
    <cdr:to>
      <cdr:x>1</cdr:x>
      <cdr:y>0.22849</cdr:y>
    </cdr:to>
    <cdr:sp macro="" textlink="">
      <cdr:nvSpPr>
        <cdr:cNvPr id="5" name="TextBox 4">
          <a:extLst xmlns:a="http://schemas.openxmlformats.org/drawingml/2006/main">
            <a:ext uri="{FF2B5EF4-FFF2-40B4-BE49-F238E27FC236}">
              <a16:creationId xmlns:a16="http://schemas.microsoft.com/office/drawing/2014/main" id="{0B6E089A-56F8-2F2C-83A4-7B6CB23BA6D1}"/>
            </a:ext>
          </a:extLst>
        </cdr:cNvPr>
        <cdr:cNvSpPr txBox="1"/>
      </cdr:nvSpPr>
      <cdr:spPr>
        <a:xfrm xmlns:a="http://schemas.openxmlformats.org/drawingml/2006/main">
          <a:off x="7666691" y="1101912"/>
          <a:ext cx="1008530" cy="3361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44.8M</a:t>
          </a:r>
          <a:r>
            <a:rPr lang="en-US" sz="1100" baseline="0">
              <a:effectLst/>
              <a:latin typeface="+mn-lt"/>
              <a:ea typeface="+mn-ea"/>
              <a:cs typeface="+mn-cs"/>
            </a:rPr>
            <a:t> (2045)</a:t>
          </a:r>
          <a:endParaRPr lang="en-US">
            <a:effectLst/>
          </a:endParaRPr>
        </a:p>
        <a:p xmlns:a="http://schemas.openxmlformats.org/drawingml/2006/main">
          <a:endParaRPr lang="en-US" sz="1100" kern="1200"/>
        </a:p>
      </cdr:txBody>
    </cdr:sp>
  </cdr:relSizeAnchor>
</c:userShapes>
</file>

<file path=xl/drawings/drawing3.xml><?xml version="1.0" encoding="utf-8"?>
<xdr:wsDr xmlns:xdr="http://schemas.openxmlformats.org/drawingml/2006/spreadsheetDrawing" xmlns:a="http://schemas.openxmlformats.org/drawingml/2006/main">
  <xdr:absoluteAnchor>
    <xdr:pos x="0" y="0"/>
    <xdr:ext cx="8665882" cy="6293971"/>
    <xdr:graphicFrame macro="">
      <xdr:nvGraphicFramePr>
        <xdr:cNvPr id="2" name="Chart 1">
          <a:extLst>
            <a:ext uri="{FF2B5EF4-FFF2-40B4-BE49-F238E27FC236}">
              <a16:creationId xmlns:a16="http://schemas.microsoft.com/office/drawing/2014/main" id="{7AB23D62-6326-69B7-6FB0-5120EFECE0B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0.17115</cdr:x>
      <cdr:y>0.36647</cdr:y>
    </cdr:from>
    <cdr:to>
      <cdr:x>0.29279</cdr:x>
      <cdr:y>0.41543</cdr:y>
    </cdr:to>
    <cdr:sp macro="" textlink="">
      <cdr:nvSpPr>
        <cdr:cNvPr id="2" name="TextBox 1">
          <a:extLst xmlns:a="http://schemas.openxmlformats.org/drawingml/2006/main">
            <a:ext uri="{FF2B5EF4-FFF2-40B4-BE49-F238E27FC236}">
              <a16:creationId xmlns:a16="http://schemas.microsoft.com/office/drawing/2014/main" id="{D65BDE92-6280-8AA0-B3E0-067FE9C66954}"/>
            </a:ext>
          </a:extLst>
        </cdr:cNvPr>
        <cdr:cNvSpPr txBox="1"/>
      </cdr:nvSpPr>
      <cdr:spPr>
        <a:xfrm xmlns:a="http://schemas.openxmlformats.org/drawingml/2006/main">
          <a:off x="1484778" y="2306545"/>
          <a:ext cx="1055222" cy="308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effectLst/>
              <a:latin typeface="+mn-lt"/>
              <a:ea typeface="+mn-ea"/>
              <a:cs typeface="+mn-cs"/>
            </a:rPr>
            <a:t>27.4M</a:t>
          </a:r>
          <a:r>
            <a:rPr lang="en-US" sz="1100" baseline="0">
              <a:effectLst/>
              <a:latin typeface="+mn-lt"/>
              <a:ea typeface="+mn-ea"/>
              <a:cs typeface="+mn-cs"/>
            </a:rPr>
            <a:t> (2025)</a:t>
          </a:r>
          <a:endParaRPr lang="en-US">
            <a:effectLst/>
          </a:endParaRPr>
        </a:p>
        <a:p xmlns:a="http://schemas.openxmlformats.org/drawingml/2006/main">
          <a:endParaRPr lang="en-US" sz="1100" kern="1200"/>
        </a:p>
      </cdr:txBody>
    </cdr:sp>
  </cdr:relSizeAnchor>
  <cdr:relSizeAnchor xmlns:cdr="http://schemas.openxmlformats.org/drawingml/2006/chartDrawing">
    <cdr:from>
      <cdr:x>0.84284</cdr:x>
      <cdr:y>0.09941</cdr:y>
    </cdr:from>
    <cdr:to>
      <cdr:x>0.96663</cdr:x>
      <cdr:y>0.17062</cdr:y>
    </cdr:to>
    <cdr:sp macro="" textlink="">
      <cdr:nvSpPr>
        <cdr:cNvPr id="3" name="TextBox 2">
          <a:extLst xmlns:a="http://schemas.openxmlformats.org/drawingml/2006/main">
            <a:ext uri="{FF2B5EF4-FFF2-40B4-BE49-F238E27FC236}">
              <a16:creationId xmlns:a16="http://schemas.microsoft.com/office/drawing/2014/main" id="{C1AEC6D6-8580-89FD-06BA-B93ECD02FA71}"/>
            </a:ext>
          </a:extLst>
        </cdr:cNvPr>
        <cdr:cNvSpPr txBox="1"/>
      </cdr:nvSpPr>
      <cdr:spPr>
        <a:xfrm xmlns:a="http://schemas.openxmlformats.org/drawingml/2006/main">
          <a:off x="7311838" y="625661"/>
          <a:ext cx="1073897" cy="4482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44.8M</a:t>
          </a:r>
          <a:r>
            <a:rPr lang="en-US" sz="1100" baseline="0">
              <a:effectLst/>
              <a:latin typeface="+mn-lt"/>
              <a:ea typeface="+mn-ea"/>
              <a:cs typeface="+mn-cs"/>
            </a:rPr>
            <a:t> (+64% increase) 2045</a:t>
          </a:r>
          <a:endParaRPr lang="en-US">
            <a:effectLst/>
          </a:endParaRPr>
        </a:p>
        <a:p xmlns:a="http://schemas.openxmlformats.org/drawingml/2006/main">
          <a:endParaRPr lang="en-US" sz="1100" kern="1200"/>
        </a:p>
      </cdr:txBody>
    </cdr:sp>
  </cdr:relSizeAnchor>
</c:userShapes>
</file>

<file path=xl/drawings/drawing5.xml><?xml version="1.0" encoding="utf-8"?>
<xdr:wsDr xmlns:xdr="http://schemas.openxmlformats.org/drawingml/2006/spreadsheetDrawing" xmlns:a="http://schemas.openxmlformats.org/drawingml/2006/main">
  <xdr:absoluteAnchor>
    <xdr:pos x="0" y="0"/>
    <xdr:ext cx="8665882" cy="6293971"/>
    <xdr:graphicFrame macro="">
      <xdr:nvGraphicFramePr>
        <xdr:cNvPr id="2" name="Chart 1">
          <a:extLst>
            <a:ext uri="{FF2B5EF4-FFF2-40B4-BE49-F238E27FC236}">
              <a16:creationId xmlns:a16="http://schemas.microsoft.com/office/drawing/2014/main" id="{FCF37FA5-16A1-E7D4-A372-041303F948E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0.17869</cdr:x>
      <cdr:y>0.33828</cdr:y>
    </cdr:from>
    <cdr:to>
      <cdr:x>0.29602</cdr:x>
      <cdr:y>0.38131</cdr:y>
    </cdr:to>
    <cdr:sp macro="" textlink="">
      <cdr:nvSpPr>
        <cdr:cNvPr id="2" name="TextBox 1">
          <a:extLst xmlns:a="http://schemas.openxmlformats.org/drawingml/2006/main">
            <a:ext uri="{FF2B5EF4-FFF2-40B4-BE49-F238E27FC236}">
              <a16:creationId xmlns:a16="http://schemas.microsoft.com/office/drawing/2014/main" id="{CE6EA44C-88FE-A88B-45FE-B8EEE1A32F68}"/>
            </a:ext>
          </a:extLst>
        </cdr:cNvPr>
        <cdr:cNvSpPr txBox="1"/>
      </cdr:nvSpPr>
      <cdr:spPr>
        <a:xfrm xmlns:a="http://schemas.openxmlformats.org/drawingml/2006/main">
          <a:off x="1550147" y="2129118"/>
          <a:ext cx="1017868" cy="2708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20.3M (2025)</a:t>
          </a:r>
          <a:endParaRPr lang="en-US">
            <a:effectLst/>
          </a:endParaRPr>
        </a:p>
        <a:p xmlns:a="http://schemas.openxmlformats.org/drawingml/2006/main">
          <a:endParaRPr lang="en-US" sz="1100" kern="1200"/>
        </a:p>
      </cdr:txBody>
    </cdr:sp>
  </cdr:relSizeAnchor>
  <cdr:relSizeAnchor xmlns:cdr="http://schemas.openxmlformats.org/drawingml/2006/chartDrawing">
    <cdr:from>
      <cdr:x>0.2056</cdr:x>
      <cdr:y>0.69139</cdr:y>
    </cdr:from>
    <cdr:to>
      <cdr:x>0.30786</cdr:x>
      <cdr:y>0.73442</cdr:y>
    </cdr:to>
    <cdr:sp macro="" textlink="">
      <cdr:nvSpPr>
        <cdr:cNvPr id="3" name="TextBox 2">
          <a:extLst xmlns:a="http://schemas.openxmlformats.org/drawingml/2006/main">
            <a:ext uri="{FF2B5EF4-FFF2-40B4-BE49-F238E27FC236}">
              <a16:creationId xmlns:a16="http://schemas.microsoft.com/office/drawing/2014/main" id="{E527EF14-DFBD-DE58-29CD-2EF5679F4F92}"/>
            </a:ext>
          </a:extLst>
        </cdr:cNvPr>
        <cdr:cNvSpPr txBox="1"/>
      </cdr:nvSpPr>
      <cdr:spPr>
        <a:xfrm xmlns:a="http://schemas.openxmlformats.org/drawingml/2006/main">
          <a:off x="1783603" y="4351618"/>
          <a:ext cx="887132" cy="2708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7.0M (2025)</a:t>
          </a:r>
          <a:endParaRPr lang="en-US">
            <a:effectLst/>
          </a:endParaRPr>
        </a:p>
        <a:p xmlns:a="http://schemas.openxmlformats.org/drawingml/2006/main">
          <a:endParaRPr lang="en-US" sz="1100" kern="1200"/>
        </a:p>
      </cdr:txBody>
    </cdr:sp>
  </cdr:relSizeAnchor>
  <cdr:relSizeAnchor xmlns:cdr="http://schemas.openxmlformats.org/drawingml/2006/chartDrawing">
    <cdr:from>
      <cdr:x>0.85899</cdr:x>
      <cdr:y>0.54303</cdr:y>
    </cdr:from>
    <cdr:to>
      <cdr:x>0.98062</cdr:x>
      <cdr:y>0.63947</cdr:y>
    </cdr:to>
    <cdr:sp macro="" textlink="">
      <cdr:nvSpPr>
        <cdr:cNvPr id="4" name="TextBox 3">
          <a:extLst xmlns:a="http://schemas.openxmlformats.org/drawingml/2006/main">
            <a:ext uri="{FF2B5EF4-FFF2-40B4-BE49-F238E27FC236}">
              <a16:creationId xmlns:a16="http://schemas.microsoft.com/office/drawing/2014/main" id="{C6863903-FFE8-4C90-6676-DF9B4DA62273}"/>
            </a:ext>
          </a:extLst>
        </cdr:cNvPr>
        <cdr:cNvSpPr txBox="1"/>
      </cdr:nvSpPr>
      <cdr:spPr>
        <a:xfrm xmlns:a="http://schemas.openxmlformats.org/drawingml/2006/main">
          <a:off x="7451912" y="3417793"/>
          <a:ext cx="1055220" cy="6069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effectLst/>
              <a:latin typeface="+mn-lt"/>
              <a:ea typeface="+mn-ea"/>
              <a:cs typeface="+mn-cs"/>
            </a:rPr>
            <a:t>85+ doubles (7.0M-16.0M;</a:t>
          </a:r>
          <a:r>
            <a:rPr lang="en-US" sz="1100" baseline="0">
              <a:effectLst/>
              <a:latin typeface="+mn-lt"/>
              <a:ea typeface="+mn-ea"/>
              <a:cs typeface="+mn-cs"/>
            </a:rPr>
            <a:t> 2045)</a:t>
          </a:r>
          <a:endParaRPr lang="en-US">
            <a:effectLst/>
          </a:endParaRPr>
        </a:p>
      </cdr:txBody>
    </cdr:sp>
  </cdr:relSizeAnchor>
  <cdr:relSizeAnchor xmlns:cdr="http://schemas.openxmlformats.org/drawingml/2006/chartDrawing">
    <cdr:from>
      <cdr:x>0.73628</cdr:x>
      <cdr:y>0.21365</cdr:y>
    </cdr:from>
    <cdr:to>
      <cdr:x>0.84499</cdr:x>
      <cdr:y>0.32344</cdr:y>
    </cdr:to>
    <cdr:sp macro="" textlink="">
      <cdr:nvSpPr>
        <cdr:cNvPr id="5" name="TextBox 4">
          <a:extLst xmlns:a="http://schemas.openxmlformats.org/drawingml/2006/main">
            <a:ext uri="{FF2B5EF4-FFF2-40B4-BE49-F238E27FC236}">
              <a16:creationId xmlns:a16="http://schemas.microsoft.com/office/drawing/2014/main" id="{523DA9FC-B532-08A8-7BFA-EBC5999A7E15}"/>
            </a:ext>
          </a:extLst>
        </cdr:cNvPr>
        <cdr:cNvSpPr txBox="1"/>
      </cdr:nvSpPr>
      <cdr:spPr>
        <a:xfrm xmlns:a="http://schemas.openxmlformats.org/drawingml/2006/main">
          <a:off x="6387353" y="1344706"/>
          <a:ext cx="943161" cy="6910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effectLst/>
              <a:latin typeface="+mn-lt"/>
              <a:ea typeface="+mn-ea"/>
              <a:cs typeface="+mn-cs"/>
            </a:rPr>
            <a:t>75-85 peaks</a:t>
          </a:r>
          <a:endParaRPr lang="en-US">
            <a:effectLst/>
          </a:endParaRPr>
        </a:p>
        <a:p xmlns:a="http://schemas.openxmlformats.org/drawingml/2006/main">
          <a:r>
            <a:rPr lang="en-US" sz="1100">
              <a:effectLst/>
              <a:latin typeface="+mn-lt"/>
              <a:ea typeface="+mn-ea"/>
              <a:cs typeface="+mn-cs"/>
            </a:rPr>
            <a:t>at 29.5M (2040)</a:t>
          </a:r>
          <a:endParaRPr lang="en-US">
            <a:effectLst/>
          </a:endParaRPr>
        </a:p>
        <a:p xmlns:a="http://schemas.openxmlformats.org/drawingml/2006/main">
          <a:endParaRPr lang="en-US" sz="1100" kern="1200"/>
        </a:p>
      </cdr:txBody>
    </cdr:sp>
  </cdr:relSizeAnchor>
</c:userShape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4EF359B-71AB-41AC-B951-340875D3F51D}">
  <we:reference id="wa200009404" version="1.0.0.5" store="en-US" storeType="OMEX"/>
  <we:alternateReferences>
    <we:reference id="wa200009404" version="1.0.0.5" store="en-US" storeType="OMEX"/>
  </we:alternateReferences>
  <we:properties>
    <we:property name="claude.fileId" value="&quot;c4c2bfdd-0c2e-4d76-a006-93f0590ffcb7&quot;"/>
  </we:properties>
  <we:bindings/>
  <we:snapshot xmlns:r="http://schemas.openxmlformats.org/officeDocument/2006/relationships"/>
</we:webextension>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8"/>
  <sheetViews>
    <sheetView zoomScaleNormal="100" workbookViewId="0">
      <pane xSplit="1" ySplit="4" topLeftCell="B5" activePane="bottomRight" state="frozen"/>
      <selection pane="topRight"/>
      <selection pane="bottomLeft"/>
      <selection pane="bottomRight" sqref="A1:J1"/>
    </sheetView>
  </sheetViews>
  <sheetFormatPr defaultColWidth="8.7109375" defaultRowHeight="15" x14ac:dyDescent="0.25"/>
  <cols>
    <col min="1" max="1" width="8" customWidth="1"/>
    <col min="2" max="6" width="14" customWidth="1"/>
    <col min="7" max="7" width="16" customWidth="1"/>
    <col min="8" max="8" width="18" customWidth="1"/>
    <col min="9" max="9" width="14" customWidth="1"/>
    <col min="10" max="10" width="38" customWidth="1"/>
  </cols>
  <sheetData>
    <row r="1" spans="1:10" ht="17.25" customHeight="1" x14ac:dyDescent="0.25">
      <c r="A1" s="30" t="s">
        <v>0</v>
      </c>
      <c r="B1" s="30"/>
      <c r="C1" s="30"/>
      <c r="D1" s="30"/>
      <c r="E1" s="30"/>
      <c r="F1" s="30"/>
      <c r="G1" s="30"/>
      <c r="H1" s="30"/>
      <c r="I1" s="30"/>
      <c r="J1" s="30"/>
    </row>
    <row r="2" spans="1:10" ht="15" customHeight="1" x14ac:dyDescent="0.25">
      <c r="A2" s="31" t="s">
        <v>1</v>
      </c>
      <c r="B2" s="31"/>
      <c r="C2" s="31"/>
      <c r="D2" s="31"/>
      <c r="E2" s="31"/>
      <c r="F2" s="31"/>
      <c r="G2" s="31"/>
      <c r="H2" s="31"/>
      <c r="I2" s="31"/>
      <c r="J2" s="31"/>
    </row>
    <row r="4" spans="1:10" ht="39.75" customHeight="1" x14ac:dyDescent="0.25">
      <c r="A4" s="1" t="s">
        <v>2</v>
      </c>
      <c r="B4" s="1" t="s">
        <v>3</v>
      </c>
      <c r="C4" s="1" t="s">
        <v>4</v>
      </c>
      <c r="D4" s="1" t="s">
        <v>5</v>
      </c>
      <c r="E4" s="1" t="s">
        <v>6</v>
      </c>
      <c r="F4" s="1" t="s">
        <v>7</v>
      </c>
      <c r="G4" s="1" t="s">
        <v>8</v>
      </c>
      <c r="H4" s="1" t="s">
        <v>9</v>
      </c>
      <c r="I4" s="1" t="s">
        <v>10</v>
      </c>
      <c r="J4" s="1" t="s">
        <v>11</v>
      </c>
    </row>
    <row r="5" spans="1:10" ht="15" customHeight="1" x14ac:dyDescent="0.25">
      <c r="A5" s="2">
        <v>2022</v>
      </c>
      <c r="B5" s="3">
        <v>33.79</v>
      </c>
      <c r="C5" s="3">
        <v>17.52</v>
      </c>
      <c r="D5" s="3">
        <v>6.49</v>
      </c>
      <c r="E5" s="4">
        <f t="shared" ref="E5:E28" si="0">C5+D5</f>
        <v>24.009999999999998</v>
      </c>
      <c r="F5" s="3">
        <f t="shared" ref="F5:F28" si="1">B5+E5</f>
        <v>57.8</v>
      </c>
      <c r="G5" s="5" t="s">
        <v>12</v>
      </c>
      <c r="H5" s="6" t="s">
        <v>12</v>
      </c>
      <c r="I5" s="6" t="s">
        <v>12</v>
      </c>
      <c r="J5" s="6" t="s">
        <v>13</v>
      </c>
    </row>
    <row r="6" spans="1:10" ht="15" customHeight="1" x14ac:dyDescent="0.25">
      <c r="A6" s="7">
        <v>2023</v>
      </c>
      <c r="B6" s="8">
        <v>34.51</v>
      </c>
      <c r="C6" s="8">
        <v>18.5</v>
      </c>
      <c r="D6" s="8">
        <v>6.68</v>
      </c>
      <c r="E6" s="9">
        <f t="shared" si="0"/>
        <v>25.18</v>
      </c>
      <c r="F6" s="8">
        <f t="shared" si="1"/>
        <v>59.69</v>
      </c>
      <c r="G6" s="10">
        <f t="shared" ref="G6:G28" si="2">E6-E5</f>
        <v>1.1700000000000017</v>
      </c>
      <c r="H6" s="11" t="s">
        <v>12</v>
      </c>
      <c r="I6" s="11" t="s">
        <v>12</v>
      </c>
    </row>
    <row r="7" spans="1:10" ht="15" customHeight="1" x14ac:dyDescent="0.25">
      <c r="A7" s="7">
        <v>2024</v>
      </c>
      <c r="B7" s="8">
        <v>35.22</v>
      </c>
      <c r="C7" s="8">
        <v>19.440000000000001</v>
      </c>
      <c r="D7" s="8">
        <v>6.86</v>
      </c>
      <c r="E7" s="9">
        <f t="shared" si="0"/>
        <v>26.3</v>
      </c>
      <c r="F7" s="8">
        <f t="shared" si="1"/>
        <v>61.519999999999996</v>
      </c>
      <c r="G7" s="10">
        <f t="shared" si="2"/>
        <v>1.120000000000001</v>
      </c>
      <c r="H7" s="11" t="s">
        <v>12</v>
      </c>
      <c r="I7" s="11" t="s">
        <v>12</v>
      </c>
    </row>
    <row r="8" spans="1:10" ht="15" customHeight="1" x14ac:dyDescent="0.25">
      <c r="A8" s="2">
        <v>2025</v>
      </c>
      <c r="B8" s="3">
        <v>35.94</v>
      </c>
      <c r="C8" s="3">
        <v>20.34</v>
      </c>
      <c r="D8" s="3">
        <v>7.05</v>
      </c>
      <c r="E8" s="4">
        <f t="shared" si="0"/>
        <v>27.39</v>
      </c>
      <c r="F8" s="3">
        <f t="shared" si="1"/>
        <v>63.33</v>
      </c>
      <c r="G8" s="12">
        <f t="shared" si="2"/>
        <v>1.0899999999999999</v>
      </c>
      <c r="H8" s="3">
        <v>0</v>
      </c>
      <c r="I8" s="13">
        <v>0</v>
      </c>
      <c r="J8" s="6" t="s">
        <v>14</v>
      </c>
    </row>
    <row r="9" spans="1:10" ht="15" customHeight="1" x14ac:dyDescent="0.25">
      <c r="A9" s="7">
        <v>2026</v>
      </c>
      <c r="B9" s="8">
        <v>36.61</v>
      </c>
      <c r="C9" s="8">
        <v>21.23</v>
      </c>
      <c r="D9" s="8">
        <v>7.26</v>
      </c>
      <c r="E9" s="9">
        <f t="shared" si="0"/>
        <v>28.490000000000002</v>
      </c>
      <c r="F9" s="8">
        <f t="shared" si="1"/>
        <v>65.099999999999994</v>
      </c>
      <c r="G9" s="10">
        <f t="shared" si="2"/>
        <v>1.1000000000000014</v>
      </c>
      <c r="H9" s="10">
        <f>E9-E8</f>
        <v>1.1000000000000014</v>
      </c>
      <c r="I9" s="14">
        <f>(E9-E8)/E8</f>
        <v>4.0160642570281173E-2</v>
      </c>
    </row>
    <row r="10" spans="1:10" ht="15" customHeight="1" x14ac:dyDescent="0.25">
      <c r="A10" s="7">
        <v>2027</v>
      </c>
      <c r="B10" s="8">
        <v>37.15</v>
      </c>
      <c r="C10" s="8">
        <v>22.11</v>
      </c>
      <c r="D10" s="8">
        <v>7.54</v>
      </c>
      <c r="E10" s="9">
        <f t="shared" si="0"/>
        <v>29.65</v>
      </c>
      <c r="F10" s="8">
        <f t="shared" si="1"/>
        <v>66.8</v>
      </c>
      <c r="G10" s="10">
        <f t="shared" si="2"/>
        <v>1.1599999999999966</v>
      </c>
      <c r="H10" s="10">
        <f>E10-E8</f>
        <v>2.259999999999998</v>
      </c>
      <c r="I10" s="14">
        <f>(E10-E8)/E8</f>
        <v>8.2511865644395693E-2</v>
      </c>
    </row>
    <row r="11" spans="1:10" ht="15" customHeight="1" x14ac:dyDescent="0.25">
      <c r="A11" s="7">
        <v>2028</v>
      </c>
      <c r="B11" s="8">
        <v>37.57</v>
      </c>
      <c r="C11" s="8">
        <v>22.86</v>
      </c>
      <c r="D11" s="8">
        <v>7.95</v>
      </c>
      <c r="E11" s="9">
        <f t="shared" si="0"/>
        <v>30.81</v>
      </c>
      <c r="F11" s="8">
        <f t="shared" si="1"/>
        <v>68.38</v>
      </c>
      <c r="G11" s="10">
        <f t="shared" si="2"/>
        <v>1.1600000000000001</v>
      </c>
      <c r="H11" s="10">
        <f>E11-E8</f>
        <v>3.4199999999999982</v>
      </c>
      <c r="I11" s="14">
        <f>(E11-E8)/E8</f>
        <v>0.12486308871851033</v>
      </c>
    </row>
    <row r="12" spans="1:10" ht="15" customHeight="1" x14ac:dyDescent="0.25">
      <c r="A12" s="7">
        <v>2029</v>
      </c>
      <c r="B12" s="8">
        <v>37.880000000000003</v>
      </c>
      <c r="C12" s="8">
        <v>23.73</v>
      </c>
      <c r="D12" s="8">
        <v>8.27</v>
      </c>
      <c r="E12" s="9">
        <f t="shared" si="0"/>
        <v>32</v>
      </c>
      <c r="F12" s="8">
        <f t="shared" si="1"/>
        <v>69.88</v>
      </c>
      <c r="G12" s="10">
        <f t="shared" si="2"/>
        <v>1.1900000000000013</v>
      </c>
      <c r="H12" s="10">
        <f>E12-E8</f>
        <v>4.6099999999999994</v>
      </c>
      <c r="I12" s="14">
        <f>(E12-E8)/E8</f>
        <v>0.16830960204454179</v>
      </c>
    </row>
    <row r="13" spans="1:10" ht="15" customHeight="1" x14ac:dyDescent="0.25">
      <c r="A13" s="2">
        <v>2030</v>
      </c>
      <c r="B13" s="3">
        <v>37.99</v>
      </c>
      <c r="C13" s="3">
        <v>24.64</v>
      </c>
      <c r="D13" s="3">
        <v>8.56</v>
      </c>
      <c r="E13" s="4">
        <f t="shared" si="0"/>
        <v>33.200000000000003</v>
      </c>
      <c r="F13" s="3">
        <f t="shared" si="1"/>
        <v>71.19</v>
      </c>
      <c r="G13" s="12">
        <f t="shared" si="2"/>
        <v>1.2000000000000028</v>
      </c>
      <c r="H13" s="12">
        <f>E13-E8</f>
        <v>5.8100000000000023</v>
      </c>
      <c r="I13" s="13">
        <f>(E13-E8)/E8</f>
        <v>0.21212121212121221</v>
      </c>
      <c r="J13" s="6" t="s">
        <v>15</v>
      </c>
    </row>
    <row r="14" spans="1:10" ht="15" customHeight="1" x14ac:dyDescent="0.25">
      <c r="A14" s="7">
        <v>2031</v>
      </c>
      <c r="B14" s="8">
        <v>37.9</v>
      </c>
      <c r="C14" s="8">
        <v>25.52</v>
      </c>
      <c r="D14" s="8">
        <v>8.84</v>
      </c>
      <c r="E14" s="9">
        <f t="shared" si="0"/>
        <v>34.36</v>
      </c>
      <c r="F14" s="8">
        <f t="shared" si="1"/>
        <v>72.259999999999991</v>
      </c>
      <c r="G14" s="10">
        <f t="shared" si="2"/>
        <v>1.1599999999999966</v>
      </c>
      <c r="H14" s="10">
        <f>E14-E8</f>
        <v>6.9699999999999989</v>
      </c>
      <c r="I14" s="14">
        <f>(E14-E8)/E8</f>
        <v>0.2544724351953267</v>
      </c>
    </row>
    <row r="15" spans="1:10" ht="15" customHeight="1" x14ac:dyDescent="0.25">
      <c r="A15" s="7">
        <v>2032</v>
      </c>
      <c r="B15" s="8">
        <v>37.630000000000003</v>
      </c>
      <c r="C15" s="8">
        <v>25.97</v>
      </c>
      <c r="D15" s="8">
        <v>9.6</v>
      </c>
      <c r="E15" s="9">
        <f t="shared" si="0"/>
        <v>35.57</v>
      </c>
      <c r="F15" s="8">
        <f t="shared" si="1"/>
        <v>73.2</v>
      </c>
      <c r="G15" s="10">
        <f t="shared" si="2"/>
        <v>1.2100000000000009</v>
      </c>
      <c r="H15" s="10">
        <f>E15-E8</f>
        <v>8.18</v>
      </c>
      <c r="I15" s="14">
        <f>(E15-E8)/E8</f>
        <v>0.29864914202263598</v>
      </c>
    </row>
    <row r="16" spans="1:10" ht="15" customHeight="1" x14ac:dyDescent="0.25">
      <c r="A16" s="7">
        <v>2033</v>
      </c>
      <c r="B16" s="8">
        <v>37.299999999999997</v>
      </c>
      <c r="C16" s="8">
        <v>26.58</v>
      </c>
      <c r="D16" s="8">
        <v>10.17</v>
      </c>
      <c r="E16" s="9">
        <f t="shared" si="0"/>
        <v>36.75</v>
      </c>
      <c r="F16" s="8">
        <f t="shared" si="1"/>
        <v>74.05</v>
      </c>
      <c r="G16" s="10">
        <f t="shared" si="2"/>
        <v>1.1799999999999997</v>
      </c>
      <c r="H16" s="10">
        <f>E16-E8</f>
        <v>9.36</v>
      </c>
      <c r="I16" s="14">
        <f>(E16-E8)/E8</f>
        <v>0.34173055859802842</v>
      </c>
    </row>
    <row r="17" spans="1:10" ht="15" customHeight="1" x14ac:dyDescent="0.25">
      <c r="A17" s="7">
        <v>2034</v>
      </c>
      <c r="B17" s="8">
        <v>37.06</v>
      </c>
      <c r="C17" s="8">
        <v>27.16</v>
      </c>
      <c r="D17" s="8">
        <v>10.69</v>
      </c>
      <c r="E17" s="9">
        <f t="shared" si="0"/>
        <v>37.85</v>
      </c>
      <c r="F17" s="8">
        <f t="shared" si="1"/>
        <v>74.91</v>
      </c>
      <c r="G17" s="10">
        <f t="shared" si="2"/>
        <v>1.1000000000000014</v>
      </c>
      <c r="H17" s="10">
        <f>E17-E8</f>
        <v>10.46</v>
      </c>
      <c r="I17" s="14">
        <f>(E17-E8)/E8</f>
        <v>0.3818912011683096</v>
      </c>
      <c r="J17" s="11" t="s">
        <v>16</v>
      </c>
    </row>
    <row r="18" spans="1:10" ht="15" customHeight="1" x14ac:dyDescent="0.25">
      <c r="A18" s="2">
        <v>2035</v>
      </c>
      <c r="B18" s="3">
        <v>36.909999999999997</v>
      </c>
      <c r="C18" s="3">
        <v>27.74</v>
      </c>
      <c r="D18" s="3">
        <v>11.18</v>
      </c>
      <c r="E18" s="4">
        <f t="shared" si="0"/>
        <v>38.92</v>
      </c>
      <c r="F18" s="3">
        <f t="shared" si="1"/>
        <v>75.83</v>
      </c>
      <c r="G18" s="12">
        <f t="shared" si="2"/>
        <v>1.0700000000000003</v>
      </c>
      <c r="H18" s="12">
        <f>E18-E8</f>
        <v>11.530000000000001</v>
      </c>
      <c r="I18" s="13">
        <f>(E18-E8)/E8</f>
        <v>0.42095655348667399</v>
      </c>
      <c r="J18" s="6" t="s">
        <v>17</v>
      </c>
    </row>
    <row r="19" spans="1:10" ht="15" customHeight="1" x14ac:dyDescent="0.25">
      <c r="A19" s="7">
        <v>2036</v>
      </c>
      <c r="B19" s="8">
        <v>36.78</v>
      </c>
      <c r="C19" s="8">
        <v>28.29</v>
      </c>
      <c r="D19" s="8">
        <v>11.67</v>
      </c>
      <c r="E19" s="9">
        <f t="shared" si="0"/>
        <v>39.96</v>
      </c>
      <c r="F19" s="8">
        <f t="shared" si="1"/>
        <v>76.740000000000009</v>
      </c>
      <c r="G19" s="10">
        <f t="shared" si="2"/>
        <v>1.0399999999999991</v>
      </c>
      <c r="H19" s="10">
        <f>E19-E8</f>
        <v>12.57</v>
      </c>
      <c r="I19" s="14">
        <f>(E19-E8)/E8</f>
        <v>0.45892661555312159</v>
      </c>
    </row>
    <row r="20" spans="1:10" ht="15" customHeight="1" x14ac:dyDescent="0.25">
      <c r="A20" s="7">
        <v>2037</v>
      </c>
      <c r="B20" s="8">
        <v>36.44</v>
      </c>
      <c r="C20" s="8">
        <v>28.74</v>
      </c>
      <c r="D20" s="8">
        <v>12.17</v>
      </c>
      <c r="E20" s="9">
        <f t="shared" si="0"/>
        <v>40.909999999999997</v>
      </c>
      <c r="F20" s="8">
        <f t="shared" si="1"/>
        <v>77.349999999999994</v>
      </c>
      <c r="G20" s="10">
        <f t="shared" si="2"/>
        <v>0.94999999999999574</v>
      </c>
      <c r="H20" s="10">
        <f>E20-E8</f>
        <v>13.519999999999996</v>
      </c>
      <c r="I20" s="14">
        <f>(E20-E8)/E8</f>
        <v>0.49361080686381875</v>
      </c>
    </row>
    <row r="21" spans="1:10" ht="15" customHeight="1" x14ac:dyDescent="0.25">
      <c r="A21" s="7">
        <v>2038</v>
      </c>
      <c r="B21" s="8">
        <v>35.97</v>
      </c>
      <c r="C21" s="8">
        <v>29.09</v>
      </c>
      <c r="D21" s="8">
        <v>12.67</v>
      </c>
      <c r="E21" s="9">
        <f t="shared" si="0"/>
        <v>41.76</v>
      </c>
      <c r="F21" s="8">
        <f t="shared" si="1"/>
        <v>77.72999999999999</v>
      </c>
      <c r="G21" s="10">
        <f t="shared" si="2"/>
        <v>0.85000000000000142</v>
      </c>
      <c r="H21" s="10">
        <f>E21-E8</f>
        <v>14.369999999999997</v>
      </c>
      <c r="I21" s="14">
        <f>(E21-E8)/E8</f>
        <v>0.52464403066812693</v>
      </c>
    </row>
    <row r="22" spans="1:10" ht="15" customHeight="1" x14ac:dyDescent="0.25">
      <c r="A22" s="7">
        <v>2039</v>
      </c>
      <c r="B22" s="8">
        <v>35.47</v>
      </c>
      <c r="C22" s="8">
        <v>29.36</v>
      </c>
      <c r="D22" s="8">
        <v>13.17</v>
      </c>
      <c r="E22" s="9">
        <f t="shared" si="0"/>
        <v>42.53</v>
      </c>
      <c r="F22" s="8">
        <f t="shared" si="1"/>
        <v>78</v>
      </c>
      <c r="G22" s="10">
        <f t="shared" si="2"/>
        <v>0.77000000000000313</v>
      </c>
      <c r="H22" s="10">
        <f>E22-E8</f>
        <v>15.14</v>
      </c>
      <c r="I22" s="14">
        <f>(E22-E8)/E8</f>
        <v>0.55275648046732384</v>
      </c>
    </row>
    <row r="23" spans="1:10" ht="15" customHeight="1" x14ac:dyDescent="0.25">
      <c r="A23" s="2">
        <v>2040</v>
      </c>
      <c r="B23" s="3">
        <v>35.14</v>
      </c>
      <c r="C23" s="3">
        <v>29.48</v>
      </c>
      <c r="D23" s="3">
        <v>13.68</v>
      </c>
      <c r="E23" s="4">
        <f t="shared" si="0"/>
        <v>43.16</v>
      </c>
      <c r="F23" s="3">
        <f t="shared" si="1"/>
        <v>78.3</v>
      </c>
      <c r="G23" s="12">
        <f t="shared" si="2"/>
        <v>0.62999999999999545</v>
      </c>
      <c r="H23" s="12">
        <f>E23-E8</f>
        <v>15.769999999999996</v>
      </c>
      <c r="I23" s="13">
        <f>(E23-E8)/E8</f>
        <v>0.57575757575757558</v>
      </c>
      <c r="J23" s="6" t="s">
        <v>18</v>
      </c>
    </row>
    <row r="24" spans="1:10" ht="15" customHeight="1" x14ac:dyDescent="0.25">
      <c r="A24" s="7">
        <v>2041</v>
      </c>
      <c r="B24" s="8">
        <v>34.909999999999997</v>
      </c>
      <c r="C24" s="8">
        <v>29.43</v>
      </c>
      <c r="D24" s="8">
        <v>14.15</v>
      </c>
      <c r="E24" s="9">
        <f t="shared" si="0"/>
        <v>43.58</v>
      </c>
      <c r="F24" s="8">
        <f t="shared" si="1"/>
        <v>78.489999999999995</v>
      </c>
      <c r="G24" s="10">
        <f t="shared" si="2"/>
        <v>0.42000000000000171</v>
      </c>
      <c r="H24" s="10">
        <f>E24-E8</f>
        <v>16.189999999999998</v>
      </c>
      <c r="I24" s="14">
        <f>(E24-E8)/E8</f>
        <v>0.59109163928441022</v>
      </c>
    </row>
    <row r="25" spans="1:10" ht="15" customHeight="1" x14ac:dyDescent="0.25">
      <c r="A25" s="7">
        <v>2042</v>
      </c>
      <c r="B25" s="8">
        <v>34.869999999999997</v>
      </c>
      <c r="C25" s="8">
        <v>29.25</v>
      </c>
      <c r="D25" s="8">
        <v>14.65</v>
      </c>
      <c r="E25" s="9">
        <f t="shared" si="0"/>
        <v>43.9</v>
      </c>
      <c r="F25" s="8">
        <f t="shared" si="1"/>
        <v>78.77</v>
      </c>
      <c r="G25" s="10">
        <f t="shared" si="2"/>
        <v>0.32000000000000028</v>
      </c>
      <c r="H25" s="10">
        <f>E25-E8</f>
        <v>16.509999999999998</v>
      </c>
      <c r="I25" s="14">
        <f>(E25-E8)/E8</f>
        <v>0.6027747353048557</v>
      </c>
    </row>
    <row r="26" spans="1:10" ht="15" customHeight="1" x14ac:dyDescent="0.25">
      <c r="A26" s="7">
        <v>2043</v>
      </c>
      <c r="B26" s="8">
        <v>34.89</v>
      </c>
      <c r="C26" s="8">
        <v>29.03</v>
      </c>
      <c r="D26" s="8">
        <v>15.12</v>
      </c>
      <c r="E26" s="9">
        <f t="shared" si="0"/>
        <v>44.15</v>
      </c>
      <c r="F26" s="8">
        <f t="shared" si="1"/>
        <v>79.039999999999992</v>
      </c>
      <c r="G26" s="10">
        <f t="shared" si="2"/>
        <v>0.25</v>
      </c>
      <c r="H26" s="10">
        <f>E26-E8</f>
        <v>16.759999999999998</v>
      </c>
      <c r="I26" s="14">
        <f>(E26-E8)/E8</f>
        <v>0.61190215407082871</v>
      </c>
    </row>
    <row r="27" spans="1:10" ht="15" customHeight="1" x14ac:dyDescent="0.25">
      <c r="A27" s="7">
        <v>2044</v>
      </c>
      <c r="B27" s="8">
        <v>34.94</v>
      </c>
      <c r="C27" s="8">
        <v>28.89</v>
      </c>
      <c r="D27" s="8">
        <v>15.55</v>
      </c>
      <c r="E27" s="9">
        <f t="shared" si="0"/>
        <v>44.44</v>
      </c>
      <c r="F27" s="8">
        <f t="shared" si="1"/>
        <v>79.38</v>
      </c>
      <c r="G27" s="10">
        <f t="shared" si="2"/>
        <v>0.28999999999999915</v>
      </c>
      <c r="H27" s="10">
        <f>E27-E8</f>
        <v>17.049999999999997</v>
      </c>
      <c r="I27" s="14">
        <f>(E27-E8)/E8</f>
        <v>0.62248995983935729</v>
      </c>
    </row>
    <row r="28" spans="1:10" ht="15" customHeight="1" x14ac:dyDescent="0.25">
      <c r="A28" s="2">
        <v>2045</v>
      </c>
      <c r="B28" s="3">
        <v>35.04</v>
      </c>
      <c r="C28" s="3">
        <v>28.84</v>
      </c>
      <c r="D28" s="3">
        <v>15.95</v>
      </c>
      <c r="E28" s="4">
        <f t="shared" si="0"/>
        <v>44.79</v>
      </c>
      <c r="F28" s="3">
        <f t="shared" si="1"/>
        <v>79.83</v>
      </c>
      <c r="G28" s="12">
        <f t="shared" si="2"/>
        <v>0.35000000000000142</v>
      </c>
      <c r="H28" s="12">
        <f>E28-E8</f>
        <v>17.399999999999999</v>
      </c>
      <c r="I28" s="13">
        <f>(E28-E8)/E8</f>
        <v>0.63526834611171956</v>
      </c>
      <c r="J28" s="6" t="s">
        <v>19</v>
      </c>
    </row>
  </sheetData>
  <mergeCells count="2">
    <mergeCell ref="A1:J1"/>
    <mergeCell ref="A2:J2"/>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zoomScaleNormal="100" workbookViewId="0">
      <selection sqref="A1:H1"/>
    </sheetView>
  </sheetViews>
  <sheetFormatPr defaultColWidth="8.7109375" defaultRowHeight="15" x14ac:dyDescent="0.25"/>
  <cols>
    <col min="1" max="1" width="12" customWidth="1"/>
    <col min="2" max="2" width="16" customWidth="1"/>
    <col min="3" max="5" width="14" customWidth="1"/>
    <col min="6" max="7" width="12" customWidth="1"/>
    <col min="8" max="8" width="40" customWidth="1"/>
  </cols>
  <sheetData>
    <row r="1" spans="1:8" ht="17.25" customHeight="1" x14ac:dyDescent="0.25">
      <c r="A1" s="30" t="s">
        <v>20</v>
      </c>
      <c r="B1" s="30"/>
      <c r="C1" s="30"/>
      <c r="D1" s="30"/>
      <c r="E1" s="30"/>
      <c r="F1" s="30"/>
      <c r="G1" s="30"/>
      <c r="H1" s="30"/>
    </row>
    <row r="2" spans="1:8" ht="15" customHeight="1" x14ac:dyDescent="0.25">
      <c r="A2" s="31" t="s">
        <v>21</v>
      </c>
      <c r="B2" s="31"/>
      <c r="C2" s="31"/>
      <c r="D2" s="31"/>
      <c r="E2" s="31"/>
      <c r="F2" s="31"/>
      <c r="G2" s="31"/>
      <c r="H2" s="31"/>
    </row>
    <row r="4" spans="1:8" ht="34.5" customHeight="1" x14ac:dyDescent="0.25">
      <c r="A4" s="1" t="s">
        <v>22</v>
      </c>
      <c r="B4" s="1" t="s">
        <v>23</v>
      </c>
      <c r="C4" s="1" t="s">
        <v>24</v>
      </c>
      <c r="D4" s="1" t="s">
        <v>25</v>
      </c>
      <c r="E4" s="1" t="s">
        <v>26</v>
      </c>
      <c r="F4" s="1" t="s">
        <v>27</v>
      </c>
      <c r="G4" s="1" t="s">
        <v>28</v>
      </c>
      <c r="H4" s="1" t="s">
        <v>11</v>
      </c>
    </row>
    <row r="5" spans="1:8" ht="15" customHeight="1" x14ac:dyDescent="0.25">
      <c r="A5" s="7">
        <v>1946</v>
      </c>
      <c r="B5" s="8">
        <v>3.41</v>
      </c>
      <c r="C5" s="15">
        <f t="shared" ref="C5:C23" si="0">A5+65</f>
        <v>2011</v>
      </c>
      <c r="D5" s="15">
        <f t="shared" ref="D5:D23" si="1">A5+75</f>
        <v>2021</v>
      </c>
      <c r="E5" s="15">
        <f t="shared" ref="E5:E23" si="2">A5+85</f>
        <v>2031</v>
      </c>
      <c r="F5" s="15">
        <f t="shared" ref="F5:F23" si="3">2025-A5</f>
        <v>79</v>
      </c>
      <c r="G5" s="15">
        <f t="shared" ref="G5:G23" si="4">2035-A5</f>
        <v>89</v>
      </c>
      <c r="H5" s="11" t="s">
        <v>29</v>
      </c>
    </row>
    <row r="6" spans="1:8" ht="15" customHeight="1" x14ac:dyDescent="0.25">
      <c r="A6" s="7">
        <v>1947</v>
      </c>
      <c r="B6" s="8">
        <v>3.82</v>
      </c>
      <c r="C6" s="15">
        <f t="shared" si="0"/>
        <v>2012</v>
      </c>
      <c r="D6" s="15">
        <f t="shared" si="1"/>
        <v>2022</v>
      </c>
      <c r="E6" s="15">
        <f t="shared" si="2"/>
        <v>2032</v>
      </c>
      <c r="F6" s="15">
        <f t="shared" si="3"/>
        <v>78</v>
      </c>
      <c r="G6" s="15">
        <f t="shared" si="4"/>
        <v>88</v>
      </c>
      <c r="H6" s="11"/>
    </row>
    <row r="7" spans="1:8" ht="15" customHeight="1" x14ac:dyDescent="0.25">
      <c r="A7" s="7">
        <v>1948</v>
      </c>
      <c r="B7" s="8">
        <v>3.64</v>
      </c>
      <c r="C7" s="15">
        <f t="shared" si="0"/>
        <v>2013</v>
      </c>
      <c r="D7" s="15">
        <f t="shared" si="1"/>
        <v>2023</v>
      </c>
      <c r="E7" s="15">
        <f t="shared" si="2"/>
        <v>2033</v>
      </c>
      <c r="F7" s="15">
        <f t="shared" si="3"/>
        <v>77</v>
      </c>
      <c r="G7" s="15">
        <f t="shared" si="4"/>
        <v>87</v>
      </c>
      <c r="H7" s="11"/>
    </row>
    <row r="8" spans="1:8" ht="15" customHeight="1" x14ac:dyDescent="0.25">
      <c r="A8" s="7">
        <v>1949</v>
      </c>
      <c r="B8" s="8">
        <v>3.56</v>
      </c>
      <c r="C8" s="15">
        <f t="shared" si="0"/>
        <v>2014</v>
      </c>
      <c r="D8" s="15">
        <f t="shared" si="1"/>
        <v>2024</v>
      </c>
      <c r="E8" s="15">
        <f t="shared" si="2"/>
        <v>2034</v>
      </c>
      <c r="F8" s="15">
        <f t="shared" si="3"/>
        <v>76</v>
      </c>
      <c r="G8" s="15">
        <f t="shared" si="4"/>
        <v>86</v>
      </c>
      <c r="H8" s="11"/>
    </row>
    <row r="9" spans="1:8" ht="15" customHeight="1" x14ac:dyDescent="0.25">
      <c r="A9" s="7">
        <v>1950</v>
      </c>
      <c r="B9" s="8">
        <v>3.63</v>
      </c>
      <c r="C9" s="15">
        <f t="shared" si="0"/>
        <v>2015</v>
      </c>
      <c r="D9" s="15">
        <f t="shared" si="1"/>
        <v>2025</v>
      </c>
      <c r="E9" s="15">
        <f t="shared" si="2"/>
        <v>2035</v>
      </c>
      <c r="F9" s="15">
        <f t="shared" si="3"/>
        <v>75</v>
      </c>
      <c r="G9" s="15">
        <f t="shared" si="4"/>
        <v>85</v>
      </c>
      <c r="H9" s="11"/>
    </row>
    <row r="10" spans="1:8" ht="15" customHeight="1" x14ac:dyDescent="0.25">
      <c r="A10" s="7">
        <v>1951</v>
      </c>
      <c r="B10" s="8">
        <v>3.82</v>
      </c>
      <c r="C10" s="15">
        <f t="shared" si="0"/>
        <v>2016</v>
      </c>
      <c r="D10" s="15">
        <f t="shared" si="1"/>
        <v>2026</v>
      </c>
      <c r="E10" s="15">
        <f t="shared" si="2"/>
        <v>2036</v>
      </c>
      <c r="F10" s="15">
        <f t="shared" si="3"/>
        <v>74</v>
      </c>
      <c r="G10" s="15">
        <f t="shared" si="4"/>
        <v>84</v>
      </c>
      <c r="H10" s="11"/>
    </row>
    <row r="11" spans="1:8" ht="15" customHeight="1" x14ac:dyDescent="0.25">
      <c r="A11" s="7">
        <v>1952</v>
      </c>
      <c r="B11" s="8">
        <v>3.91</v>
      </c>
      <c r="C11" s="15">
        <f t="shared" si="0"/>
        <v>2017</v>
      </c>
      <c r="D11" s="15">
        <f t="shared" si="1"/>
        <v>2027</v>
      </c>
      <c r="E11" s="15">
        <f t="shared" si="2"/>
        <v>2037</v>
      </c>
      <c r="F11" s="15">
        <f t="shared" si="3"/>
        <v>73</v>
      </c>
      <c r="G11" s="15">
        <f t="shared" si="4"/>
        <v>83</v>
      </c>
      <c r="H11" s="11"/>
    </row>
    <row r="12" spans="1:8" ht="15" customHeight="1" x14ac:dyDescent="0.25">
      <c r="A12" s="7">
        <v>1953</v>
      </c>
      <c r="B12" s="8">
        <v>3.97</v>
      </c>
      <c r="C12" s="15">
        <f t="shared" si="0"/>
        <v>2018</v>
      </c>
      <c r="D12" s="15">
        <f t="shared" si="1"/>
        <v>2028</v>
      </c>
      <c r="E12" s="15">
        <f t="shared" si="2"/>
        <v>2038</v>
      </c>
      <c r="F12" s="15">
        <f t="shared" si="3"/>
        <v>72</v>
      </c>
      <c r="G12" s="15">
        <f t="shared" si="4"/>
        <v>82</v>
      </c>
      <c r="H12" s="11"/>
    </row>
    <row r="13" spans="1:8" ht="15" customHeight="1" x14ac:dyDescent="0.25">
      <c r="A13" s="7">
        <v>1954</v>
      </c>
      <c r="B13" s="8">
        <v>4.08</v>
      </c>
      <c r="C13" s="15">
        <f t="shared" si="0"/>
        <v>2019</v>
      </c>
      <c r="D13" s="15">
        <f t="shared" si="1"/>
        <v>2029</v>
      </c>
      <c r="E13" s="15">
        <f t="shared" si="2"/>
        <v>2039</v>
      </c>
      <c r="F13" s="15">
        <f t="shared" si="3"/>
        <v>71</v>
      </c>
      <c r="G13" s="15">
        <f t="shared" si="4"/>
        <v>81</v>
      </c>
      <c r="H13" s="11"/>
    </row>
    <row r="14" spans="1:8" ht="15" customHeight="1" x14ac:dyDescent="0.25">
      <c r="A14" s="7">
        <v>1955</v>
      </c>
      <c r="B14" s="8">
        <v>4.0999999999999996</v>
      </c>
      <c r="C14" s="15">
        <f t="shared" si="0"/>
        <v>2020</v>
      </c>
      <c r="D14" s="15">
        <f t="shared" si="1"/>
        <v>2030</v>
      </c>
      <c r="E14" s="15">
        <f t="shared" si="2"/>
        <v>2040</v>
      </c>
      <c r="F14" s="15">
        <f t="shared" si="3"/>
        <v>70</v>
      </c>
      <c r="G14" s="15">
        <f t="shared" si="4"/>
        <v>80</v>
      </c>
      <c r="H14" s="11"/>
    </row>
    <row r="15" spans="1:8" ht="15" customHeight="1" x14ac:dyDescent="0.25">
      <c r="A15" s="7">
        <v>1956</v>
      </c>
      <c r="B15" s="8">
        <v>4.22</v>
      </c>
      <c r="C15" s="15">
        <f t="shared" si="0"/>
        <v>2021</v>
      </c>
      <c r="D15" s="15">
        <f t="shared" si="1"/>
        <v>2031</v>
      </c>
      <c r="E15" s="15">
        <f t="shared" si="2"/>
        <v>2041</v>
      </c>
      <c r="F15" s="15">
        <f t="shared" si="3"/>
        <v>69</v>
      </c>
      <c r="G15" s="15">
        <f t="shared" si="4"/>
        <v>79</v>
      </c>
      <c r="H15" s="11"/>
    </row>
    <row r="16" spans="1:8" ht="15" customHeight="1" x14ac:dyDescent="0.25">
      <c r="A16" s="16">
        <v>1957</v>
      </c>
      <c r="B16" s="17">
        <v>4.3</v>
      </c>
      <c r="C16" s="18">
        <f t="shared" si="0"/>
        <v>2022</v>
      </c>
      <c r="D16" s="18">
        <f t="shared" si="1"/>
        <v>2032</v>
      </c>
      <c r="E16" s="18">
        <f t="shared" si="2"/>
        <v>2042</v>
      </c>
      <c r="F16" s="18">
        <f t="shared" si="3"/>
        <v>68</v>
      </c>
      <c r="G16" s="18">
        <f t="shared" si="4"/>
        <v>78</v>
      </c>
      <c r="H16" s="19" t="s">
        <v>30</v>
      </c>
    </row>
    <row r="17" spans="1:8" ht="15" customHeight="1" x14ac:dyDescent="0.25">
      <c r="A17" s="16">
        <v>1958</v>
      </c>
      <c r="B17" s="17">
        <v>4.26</v>
      </c>
      <c r="C17" s="18">
        <f t="shared" si="0"/>
        <v>2023</v>
      </c>
      <c r="D17" s="18">
        <f t="shared" si="1"/>
        <v>2033</v>
      </c>
      <c r="E17" s="18">
        <f t="shared" si="2"/>
        <v>2043</v>
      </c>
      <c r="F17" s="18">
        <f t="shared" si="3"/>
        <v>67</v>
      </c>
      <c r="G17" s="18">
        <f t="shared" si="4"/>
        <v>77</v>
      </c>
      <c r="H17" s="19"/>
    </row>
    <row r="18" spans="1:8" ht="15" customHeight="1" x14ac:dyDescent="0.25">
      <c r="A18" s="16">
        <v>1959</v>
      </c>
      <c r="B18" s="17">
        <v>4.29</v>
      </c>
      <c r="C18" s="18">
        <f t="shared" si="0"/>
        <v>2024</v>
      </c>
      <c r="D18" s="18">
        <f t="shared" si="1"/>
        <v>2034</v>
      </c>
      <c r="E18" s="18">
        <f t="shared" si="2"/>
        <v>2044</v>
      </c>
      <c r="F18" s="18">
        <f t="shared" si="3"/>
        <v>66</v>
      </c>
      <c r="G18" s="18">
        <f t="shared" si="4"/>
        <v>76</v>
      </c>
      <c r="H18" s="19"/>
    </row>
    <row r="19" spans="1:8" ht="15" customHeight="1" x14ac:dyDescent="0.25">
      <c r="A19" s="16">
        <v>1960</v>
      </c>
      <c r="B19" s="17">
        <v>4.26</v>
      </c>
      <c r="C19" s="18">
        <f t="shared" si="0"/>
        <v>2025</v>
      </c>
      <c r="D19" s="18">
        <f t="shared" si="1"/>
        <v>2035</v>
      </c>
      <c r="E19" s="18">
        <f t="shared" si="2"/>
        <v>2045</v>
      </c>
      <c r="F19" s="18">
        <f t="shared" si="3"/>
        <v>65</v>
      </c>
      <c r="G19" s="18">
        <f t="shared" si="4"/>
        <v>75</v>
      </c>
      <c r="H19" s="19"/>
    </row>
    <row r="20" spans="1:8" ht="15" customHeight="1" x14ac:dyDescent="0.25">
      <c r="A20" s="16">
        <v>1961</v>
      </c>
      <c r="B20" s="17">
        <v>4.2699999999999996</v>
      </c>
      <c r="C20" s="18">
        <f t="shared" si="0"/>
        <v>2026</v>
      </c>
      <c r="D20" s="18">
        <f t="shared" si="1"/>
        <v>2036</v>
      </c>
      <c r="E20" s="18">
        <f t="shared" si="2"/>
        <v>2046</v>
      </c>
      <c r="F20" s="18">
        <f t="shared" si="3"/>
        <v>64</v>
      </c>
      <c r="G20" s="18">
        <f t="shared" si="4"/>
        <v>74</v>
      </c>
      <c r="H20" s="19"/>
    </row>
    <row r="21" spans="1:8" ht="15" customHeight="1" x14ac:dyDescent="0.25">
      <c r="A21" s="7">
        <v>1962</v>
      </c>
      <c r="B21" s="8">
        <v>4.17</v>
      </c>
      <c r="C21" s="15">
        <f t="shared" si="0"/>
        <v>2027</v>
      </c>
      <c r="D21" s="15">
        <f t="shared" si="1"/>
        <v>2037</v>
      </c>
      <c r="E21" s="15">
        <f t="shared" si="2"/>
        <v>2047</v>
      </c>
      <c r="F21" s="15">
        <f t="shared" si="3"/>
        <v>63</v>
      </c>
      <c r="G21" s="15">
        <f t="shared" si="4"/>
        <v>73</v>
      </c>
      <c r="H21" s="11"/>
    </row>
    <row r="22" spans="1:8" ht="15" customHeight="1" x14ac:dyDescent="0.25">
      <c r="A22" s="7">
        <v>1963</v>
      </c>
      <c r="B22" s="8">
        <v>4.0999999999999996</v>
      </c>
      <c r="C22" s="15">
        <f t="shared" si="0"/>
        <v>2028</v>
      </c>
      <c r="D22" s="15">
        <f t="shared" si="1"/>
        <v>2038</v>
      </c>
      <c r="E22" s="15">
        <f t="shared" si="2"/>
        <v>2048</v>
      </c>
      <c r="F22" s="15">
        <f t="shared" si="3"/>
        <v>62</v>
      </c>
      <c r="G22" s="15">
        <f t="shared" si="4"/>
        <v>72</v>
      </c>
      <c r="H22" s="11"/>
    </row>
    <row r="23" spans="1:8" ht="15" customHeight="1" x14ac:dyDescent="0.25">
      <c r="A23" s="7">
        <v>1964</v>
      </c>
      <c r="B23" s="8">
        <v>4.03</v>
      </c>
      <c r="C23" s="15">
        <f t="shared" si="0"/>
        <v>2029</v>
      </c>
      <c r="D23" s="15">
        <f t="shared" si="1"/>
        <v>2039</v>
      </c>
      <c r="E23" s="15">
        <f t="shared" si="2"/>
        <v>2049</v>
      </c>
      <c r="F23" s="15">
        <f t="shared" si="3"/>
        <v>61</v>
      </c>
      <c r="G23" s="15">
        <f t="shared" si="4"/>
        <v>71</v>
      </c>
      <c r="H23" s="11" t="s">
        <v>31</v>
      </c>
    </row>
    <row r="25" spans="1:8" ht="15" customHeight="1" x14ac:dyDescent="0.25">
      <c r="A25" s="20" t="s">
        <v>32</v>
      </c>
      <c r="B25" s="21">
        <f>SUM(B5:B23)</f>
        <v>75.839999999999989</v>
      </c>
      <c r="C25" s="22"/>
      <c r="D25" s="22"/>
      <c r="E25" s="22"/>
      <c r="F25" s="22"/>
      <c r="G25" s="22"/>
      <c r="H25" s="23" t="s">
        <v>33</v>
      </c>
    </row>
  </sheetData>
  <mergeCells count="2">
    <mergeCell ref="A1:H1"/>
    <mergeCell ref="A2:H2"/>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1"/>
  <sheetViews>
    <sheetView zoomScaleNormal="100" workbookViewId="0">
      <selection sqref="A1:E1"/>
    </sheetView>
  </sheetViews>
  <sheetFormatPr defaultColWidth="8.7109375" defaultRowHeight="15" x14ac:dyDescent="0.25"/>
  <cols>
    <col min="1" max="1" width="42" customWidth="1"/>
    <col min="2" max="2" width="22" customWidth="1"/>
    <col min="3" max="3" width="30" customWidth="1"/>
    <col min="4" max="4" width="28" customWidth="1"/>
    <col min="5" max="5" width="30" customWidth="1"/>
  </cols>
  <sheetData>
    <row r="1" spans="1:5" ht="17.25" customHeight="1" x14ac:dyDescent="0.25">
      <c r="A1" s="30" t="s">
        <v>34</v>
      </c>
      <c r="B1" s="30"/>
      <c r="C1" s="30"/>
      <c r="D1" s="30"/>
      <c r="E1" s="30"/>
    </row>
    <row r="2" spans="1:5" ht="15" customHeight="1" x14ac:dyDescent="0.25">
      <c r="A2" s="31" t="s">
        <v>35</v>
      </c>
      <c r="B2" s="31"/>
      <c r="C2" s="31"/>
      <c r="D2" s="31"/>
      <c r="E2" s="31"/>
    </row>
    <row r="4" spans="1:5" ht="15" customHeight="1" x14ac:dyDescent="0.25">
      <c r="A4" s="24" t="s">
        <v>36</v>
      </c>
    </row>
    <row r="5" spans="1:5" ht="15" customHeight="1" x14ac:dyDescent="0.25">
      <c r="A5" s="1" t="s">
        <v>37</v>
      </c>
      <c r="B5" s="1" t="s">
        <v>38</v>
      </c>
      <c r="C5" s="1" t="s">
        <v>39</v>
      </c>
      <c r="D5" s="1" t="s">
        <v>40</v>
      </c>
      <c r="E5" s="1" t="s">
        <v>11</v>
      </c>
    </row>
    <row r="6" spans="1:5" ht="15" customHeight="1" x14ac:dyDescent="0.25">
      <c r="A6" s="25" t="s">
        <v>41</v>
      </c>
      <c r="B6" s="26" t="s">
        <v>42</v>
      </c>
      <c r="C6" s="25" t="s">
        <v>43</v>
      </c>
      <c r="D6" s="27" t="s">
        <v>44</v>
      </c>
      <c r="E6" s="11" t="s">
        <v>45</v>
      </c>
    </row>
    <row r="7" spans="1:5" ht="15" customHeight="1" x14ac:dyDescent="0.25">
      <c r="A7" s="25" t="s">
        <v>46</v>
      </c>
      <c r="B7" s="26" t="s">
        <v>47</v>
      </c>
      <c r="C7" s="25" t="s">
        <v>43</v>
      </c>
      <c r="D7" s="27" t="s">
        <v>48</v>
      </c>
      <c r="E7" s="11" t="s">
        <v>49</v>
      </c>
    </row>
    <row r="8" spans="1:5" ht="15" customHeight="1" x14ac:dyDescent="0.25">
      <c r="A8" s="25" t="s">
        <v>50</v>
      </c>
      <c r="B8" s="26" t="s">
        <v>51</v>
      </c>
      <c r="C8" s="25" t="s">
        <v>52</v>
      </c>
      <c r="D8" s="27" t="s">
        <v>53</v>
      </c>
      <c r="E8" s="11" t="s">
        <v>54</v>
      </c>
    </row>
    <row r="9" spans="1:5" ht="15" customHeight="1" x14ac:dyDescent="0.25">
      <c r="A9" s="25" t="s">
        <v>55</v>
      </c>
      <c r="B9" s="26" t="s">
        <v>56</v>
      </c>
      <c r="C9" s="25" t="s">
        <v>57</v>
      </c>
      <c r="D9" s="27" t="s">
        <v>53</v>
      </c>
      <c r="E9" s="11" t="s">
        <v>58</v>
      </c>
    </row>
    <row r="10" spans="1:5" ht="15" customHeight="1" x14ac:dyDescent="0.25">
      <c r="A10" s="25" t="s">
        <v>59</v>
      </c>
      <c r="B10" s="26" t="s">
        <v>60</v>
      </c>
      <c r="C10" s="25" t="s">
        <v>43</v>
      </c>
      <c r="D10" s="27" t="s">
        <v>53</v>
      </c>
      <c r="E10" s="11" t="s">
        <v>61</v>
      </c>
    </row>
    <row r="11" spans="1:5" ht="15" customHeight="1" x14ac:dyDescent="0.25">
      <c r="A11" s="25" t="s">
        <v>62</v>
      </c>
      <c r="B11" s="26" t="s">
        <v>63</v>
      </c>
      <c r="C11" s="25" t="s">
        <v>64</v>
      </c>
      <c r="D11" s="27" t="s">
        <v>65</v>
      </c>
      <c r="E11" s="11" t="s">
        <v>66</v>
      </c>
    </row>
    <row r="14" spans="1:5" ht="15" customHeight="1" x14ac:dyDescent="0.25">
      <c r="A14" s="24" t="s">
        <v>67</v>
      </c>
    </row>
    <row r="15" spans="1:5" ht="15" customHeight="1" x14ac:dyDescent="0.25">
      <c r="A15" s="1" t="s">
        <v>68</v>
      </c>
      <c r="B15" s="1" t="s">
        <v>69</v>
      </c>
      <c r="C15" s="1" t="s">
        <v>70</v>
      </c>
      <c r="D15" s="1" t="s">
        <v>40</v>
      </c>
      <c r="E15" s="1" t="s">
        <v>71</v>
      </c>
    </row>
    <row r="16" spans="1:5" ht="15" customHeight="1" x14ac:dyDescent="0.25">
      <c r="A16" s="26" t="s">
        <v>72</v>
      </c>
      <c r="B16" s="25" t="s">
        <v>73</v>
      </c>
      <c r="C16" s="25" t="s">
        <v>74</v>
      </c>
      <c r="D16" s="27" t="s">
        <v>75</v>
      </c>
      <c r="E16" s="25" t="s">
        <v>76</v>
      </c>
    </row>
    <row r="17" spans="1:5" ht="15" customHeight="1" x14ac:dyDescent="0.25">
      <c r="A17" s="26" t="s">
        <v>77</v>
      </c>
      <c r="B17" s="25" t="s">
        <v>78</v>
      </c>
      <c r="C17" s="25" t="s">
        <v>79</v>
      </c>
      <c r="D17" s="27" t="s">
        <v>75</v>
      </c>
      <c r="E17" s="25" t="s">
        <v>80</v>
      </c>
    </row>
    <row r="18" spans="1:5" ht="15" customHeight="1" x14ac:dyDescent="0.25">
      <c r="A18" s="26" t="s">
        <v>81</v>
      </c>
      <c r="B18" s="25" t="s">
        <v>82</v>
      </c>
      <c r="C18" s="25" t="s">
        <v>83</v>
      </c>
      <c r="D18" s="27" t="s">
        <v>84</v>
      </c>
      <c r="E18" s="25" t="s">
        <v>85</v>
      </c>
    </row>
    <row r="19" spans="1:5" ht="15" customHeight="1" x14ac:dyDescent="0.25">
      <c r="A19" s="26" t="s">
        <v>86</v>
      </c>
      <c r="B19" s="25" t="s">
        <v>87</v>
      </c>
      <c r="C19" s="25" t="s">
        <v>88</v>
      </c>
      <c r="D19" s="27" t="s">
        <v>75</v>
      </c>
      <c r="E19" s="25" t="s">
        <v>89</v>
      </c>
    </row>
    <row r="22" spans="1:5" ht="15" customHeight="1" x14ac:dyDescent="0.25">
      <c r="A22" s="24" t="s">
        <v>90</v>
      </c>
    </row>
    <row r="23" spans="1:5" ht="15" customHeight="1" x14ac:dyDescent="0.25">
      <c r="A23" s="1" t="s">
        <v>91</v>
      </c>
      <c r="B23" s="1" t="s">
        <v>92</v>
      </c>
      <c r="C23" s="1" t="s">
        <v>93</v>
      </c>
      <c r="D23" s="1" t="s">
        <v>94</v>
      </c>
      <c r="E23" s="1" t="s">
        <v>95</v>
      </c>
    </row>
    <row r="24" spans="1:5" ht="15" customHeight="1" x14ac:dyDescent="0.25">
      <c r="A24" s="26" t="s">
        <v>96</v>
      </c>
      <c r="B24" s="25" t="s">
        <v>97</v>
      </c>
      <c r="C24" s="25" t="s">
        <v>98</v>
      </c>
      <c r="D24" s="25" t="s">
        <v>99</v>
      </c>
      <c r="E24" s="25" t="s">
        <v>100</v>
      </c>
    </row>
    <row r="25" spans="1:5" ht="15" customHeight="1" x14ac:dyDescent="0.25">
      <c r="A25" s="26" t="s">
        <v>101</v>
      </c>
      <c r="B25" s="25" t="s">
        <v>102</v>
      </c>
      <c r="C25" s="25" t="s">
        <v>103</v>
      </c>
      <c r="D25" s="25" t="s">
        <v>104</v>
      </c>
      <c r="E25" s="25" t="s">
        <v>105</v>
      </c>
    </row>
    <row r="26" spans="1:5" ht="15" customHeight="1" x14ac:dyDescent="0.25">
      <c r="A26" s="26" t="s">
        <v>106</v>
      </c>
      <c r="B26" s="25" t="s">
        <v>107</v>
      </c>
      <c r="C26" s="25" t="s">
        <v>108</v>
      </c>
      <c r="D26" s="25" t="s">
        <v>109</v>
      </c>
      <c r="E26" s="25" t="s">
        <v>110</v>
      </c>
    </row>
    <row r="27" spans="1:5" ht="15" customHeight="1" x14ac:dyDescent="0.25">
      <c r="A27" s="26" t="s">
        <v>111</v>
      </c>
      <c r="B27" s="25" t="s">
        <v>112</v>
      </c>
      <c r="C27" s="25" t="s">
        <v>113</v>
      </c>
      <c r="D27" s="25" t="s">
        <v>104</v>
      </c>
      <c r="E27" s="25" t="s">
        <v>114</v>
      </c>
    </row>
    <row r="28" spans="1:5" ht="15" customHeight="1" x14ac:dyDescent="0.25">
      <c r="A28" s="26" t="s">
        <v>115</v>
      </c>
      <c r="B28" s="25" t="s">
        <v>116</v>
      </c>
      <c r="C28" s="25" t="s">
        <v>117</v>
      </c>
      <c r="D28" s="25" t="s">
        <v>99</v>
      </c>
      <c r="E28" s="25" t="s">
        <v>118</v>
      </c>
    </row>
    <row r="29" spans="1:5" ht="15" customHeight="1" x14ac:dyDescent="0.25">
      <c r="A29" s="26" t="s">
        <v>119</v>
      </c>
      <c r="B29" s="25" t="s">
        <v>120</v>
      </c>
      <c r="C29" s="25" t="s">
        <v>121</v>
      </c>
      <c r="D29" s="25" t="s">
        <v>104</v>
      </c>
      <c r="E29" s="25" t="s">
        <v>122</v>
      </c>
    </row>
    <row r="30" spans="1:5" ht="15" customHeight="1" x14ac:dyDescent="0.25">
      <c r="A30" s="26" t="s">
        <v>123</v>
      </c>
      <c r="B30" s="25" t="s">
        <v>124</v>
      </c>
      <c r="C30" s="25" t="s">
        <v>125</v>
      </c>
      <c r="D30" s="25" t="s">
        <v>104</v>
      </c>
      <c r="E30" s="25" t="s">
        <v>118</v>
      </c>
    </row>
    <row r="31" spans="1:5" ht="15" customHeight="1" x14ac:dyDescent="0.25">
      <c r="A31" s="26" t="s">
        <v>126</v>
      </c>
      <c r="B31" s="25" t="s">
        <v>127</v>
      </c>
      <c r="C31" s="25" t="s">
        <v>128</v>
      </c>
      <c r="D31" s="25" t="s">
        <v>129</v>
      </c>
      <c r="E31" s="25" t="s">
        <v>130</v>
      </c>
    </row>
  </sheetData>
  <mergeCells count="2">
    <mergeCell ref="A1:E1"/>
    <mergeCell ref="A2:E2"/>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3"/>
  <sheetViews>
    <sheetView zoomScaleNormal="100" workbookViewId="0">
      <selection sqref="A1:B1"/>
    </sheetView>
  </sheetViews>
  <sheetFormatPr defaultColWidth="8.7109375" defaultRowHeight="15" x14ac:dyDescent="0.25"/>
  <cols>
    <col min="1" max="1" width="28" customWidth="1"/>
    <col min="2" max="2" width="100" customWidth="1"/>
  </cols>
  <sheetData>
    <row r="1" spans="1:2" ht="17.25" customHeight="1" x14ac:dyDescent="0.25">
      <c r="A1" s="30" t="s">
        <v>131</v>
      </c>
      <c r="B1" s="30"/>
    </row>
    <row r="2" spans="1:2" ht="15" customHeight="1" x14ac:dyDescent="0.25">
      <c r="A2" s="31" t="s">
        <v>132</v>
      </c>
      <c r="B2" s="31"/>
    </row>
    <row r="4" spans="1:2" ht="15" customHeight="1" x14ac:dyDescent="0.25">
      <c r="A4" s="1" t="s">
        <v>133</v>
      </c>
      <c r="B4" s="1" t="s">
        <v>92</v>
      </c>
    </row>
    <row r="5" spans="1:2" ht="69.75" customHeight="1" x14ac:dyDescent="0.25">
      <c r="A5" s="28" t="s">
        <v>134</v>
      </c>
      <c r="B5" s="29" t="s">
        <v>135</v>
      </c>
    </row>
    <row r="6" spans="1:2" ht="69.75" customHeight="1" x14ac:dyDescent="0.25">
      <c r="A6" s="28" t="s">
        <v>136</v>
      </c>
      <c r="B6" s="29" t="s">
        <v>137</v>
      </c>
    </row>
    <row r="7" spans="1:2" ht="69.75" customHeight="1" x14ac:dyDescent="0.25">
      <c r="A7" s="28" t="s">
        <v>138</v>
      </c>
      <c r="B7" s="29" t="s">
        <v>139</v>
      </c>
    </row>
    <row r="8" spans="1:2" ht="69.75" customHeight="1" x14ac:dyDescent="0.25">
      <c r="A8" s="28" t="s">
        <v>140</v>
      </c>
      <c r="B8" s="29" t="s">
        <v>141</v>
      </c>
    </row>
    <row r="9" spans="1:2" ht="69.75" customHeight="1" x14ac:dyDescent="0.25">
      <c r="A9" s="28" t="s">
        <v>142</v>
      </c>
      <c r="B9" s="29" t="s">
        <v>143</v>
      </c>
    </row>
    <row r="10" spans="1:2" ht="69.75" customHeight="1" x14ac:dyDescent="0.25">
      <c r="A10" s="28" t="s">
        <v>144</v>
      </c>
      <c r="B10" s="29" t="s">
        <v>145</v>
      </c>
    </row>
    <row r="11" spans="1:2" ht="69.75" customHeight="1" x14ac:dyDescent="0.25">
      <c r="A11" s="28" t="s">
        <v>146</v>
      </c>
      <c r="B11" s="29" t="s">
        <v>147</v>
      </c>
    </row>
    <row r="12" spans="1:2" ht="69.75" customHeight="1" x14ac:dyDescent="0.25">
      <c r="A12" s="28" t="s">
        <v>148</v>
      </c>
      <c r="B12" s="29" t="s">
        <v>149</v>
      </c>
    </row>
    <row r="13" spans="1:2" ht="69.75" customHeight="1" x14ac:dyDescent="0.25">
      <c r="A13" s="28" t="s">
        <v>150</v>
      </c>
      <c r="B13" s="29" t="s">
        <v>151</v>
      </c>
    </row>
  </sheetData>
  <mergeCells count="2">
    <mergeCell ref="A1:B1"/>
    <mergeCell ref="A2:B2"/>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4</vt:i4>
      </vt:variant>
      <vt:variant>
        <vt:lpstr>Charts</vt:lpstr>
      </vt:variant>
      <vt:variant>
        <vt:i4>3</vt:i4>
      </vt:variant>
    </vt:vector>
  </HeadingPairs>
  <TitlesOfParts>
    <vt:vector size="7" baseType="lpstr">
      <vt:lpstr>Senior Pop Projection</vt:lpstr>
      <vt:lpstr>Boomer Cohort Detail</vt:lpstr>
      <vt:lpstr>Senior Housing Market</vt:lpstr>
      <vt:lpstr>Methodology</vt:lpstr>
      <vt:lpstr>Chart1</vt:lpstr>
      <vt:lpstr>Chart2</vt:lpstr>
      <vt:lpstr>Chart3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Charles Weintraub</cp:lastModifiedBy>
  <cp:revision>1</cp:revision>
  <dcterms:created xsi:type="dcterms:W3CDTF">2026-02-19T12:55:43Z</dcterms:created>
  <dcterms:modified xsi:type="dcterms:W3CDTF">2026-04-03T14:01:18Z</dcterms:modified>
  <dc:language>en-US</dc:language>
</cp:coreProperties>
</file>