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9aac09319cb0cc50/Desktop/MIT (July 2025)/MIT CRE Spring 2026/CRE42/CRE42 website/REIT FILES/"/>
    </mc:Choice>
  </mc:AlternateContent>
  <xr:revisionPtr revIDLastSave="35" documentId="8_{DE7D7C00-CCF3-4792-878A-D17F42509C30}" xr6:coauthVersionLast="47" xr6:coauthVersionMax="47" xr10:uidLastSave="{B38AD9A3-E2FD-4918-B35B-AE14821D5AD9}"/>
  <bookViews>
    <workbookView xWindow="-120" yWindow="-120" windowWidth="29040" windowHeight="15720" tabRatio="500" activeTab="1" xr2:uid="{00000000-000D-0000-FFFF-FFFF00000000}"/>
  </bookViews>
  <sheets>
    <sheet name="Sources" sheetId="1" r:id="rId1"/>
    <sheet name="Portfolio Matrix" sheetId="2" r:id="rId2"/>
    <sheet name="Regional Matrix" sheetId="3" r:id="rId3"/>
    <sheet name="EGP_detail" sheetId="4" r:id="rId4"/>
    <sheet name="FR_detail" sheetId="5" r:id="rId5"/>
    <sheet name="STAG_detail" sheetId="6" r:id="rId6"/>
    <sheet name="Region_Map" sheetId="7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4" i="6" l="1"/>
  <c r="B54" i="6"/>
  <c r="C53" i="6"/>
  <c r="B53" i="6"/>
  <c r="C52" i="6"/>
  <c r="B52" i="6"/>
  <c r="C51" i="6"/>
  <c r="B51" i="6"/>
  <c r="C50" i="6"/>
  <c r="B50" i="6"/>
  <c r="C49" i="6"/>
  <c r="B49" i="6"/>
  <c r="D45" i="6"/>
  <c r="C45" i="6"/>
  <c r="C31" i="5"/>
  <c r="B31" i="5"/>
  <c r="C30" i="5"/>
  <c r="B30" i="5"/>
  <c r="C29" i="5"/>
  <c r="B29" i="5"/>
  <c r="C28" i="5"/>
  <c r="B28" i="5"/>
  <c r="C27" i="5"/>
  <c r="B27" i="5"/>
  <c r="C26" i="5"/>
  <c r="B26" i="5"/>
  <c r="E22" i="5"/>
  <c r="D22" i="5"/>
  <c r="B68" i="4"/>
  <c r="B67" i="4"/>
  <c r="B66" i="4"/>
  <c r="B65" i="4"/>
  <c r="B64" i="4"/>
  <c r="B63" i="4"/>
  <c r="C59" i="4"/>
  <c r="B42" i="4"/>
  <c r="M6" i="3" s="1"/>
  <c r="B41" i="4"/>
  <c r="K6" i="3" s="1"/>
  <c r="F18" i="3" s="1"/>
  <c r="B40" i="4"/>
  <c r="B38" i="4"/>
  <c r="B37" i="4"/>
  <c r="C6" i="3" s="1"/>
  <c r="B18" i="3" s="1"/>
  <c r="F33" i="4"/>
  <c r="E32" i="4"/>
  <c r="F30" i="4" s="1"/>
  <c r="F31" i="4"/>
  <c r="E20" i="3"/>
  <c r="M8" i="3"/>
  <c r="G20" i="3" s="1"/>
  <c r="L8" i="3"/>
  <c r="K8" i="3"/>
  <c r="F20" i="3" s="1"/>
  <c r="J8" i="3"/>
  <c r="I8" i="3"/>
  <c r="H8" i="3"/>
  <c r="G8" i="3"/>
  <c r="D20" i="3" s="1"/>
  <c r="F8" i="3"/>
  <c r="N8" i="3" s="1"/>
  <c r="E8" i="3"/>
  <c r="C20" i="3" s="1"/>
  <c r="D8" i="3"/>
  <c r="C8" i="3"/>
  <c r="B20" i="3" s="1"/>
  <c r="B8" i="3"/>
  <c r="M7" i="3"/>
  <c r="G19" i="3" s="1"/>
  <c r="L7" i="3"/>
  <c r="K7" i="3"/>
  <c r="F19" i="3" s="1"/>
  <c r="J7" i="3"/>
  <c r="I7" i="3"/>
  <c r="E19" i="3" s="1"/>
  <c r="H7" i="3"/>
  <c r="G7" i="3"/>
  <c r="D19" i="3" s="1"/>
  <c r="F7" i="3"/>
  <c r="E7" i="3"/>
  <c r="C19" i="3" s="1"/>
  <c r="D7" i="3"/>
  <c r="C7" i="3"/>
  <c r="B19" i="3" s="1"/>
  <c r="B7" i="3"/>
  <c r="L6" i="3"/>
  <c r="L9" i="3" s="1"/>
  <c r="J6" i="3"/>
  <c r="J9" i="3" s="1"/>
  <c r="I6" i="3"/>
  <c r="E18" i="3" s="1"/>
  <c r="H6" i="3"/>
  <c r="F6" i="3"/>
  <c r="E6" i="3"/>
  <c r="C18" i="3" s="1"/>
  <c r="D6" i="3"/>
  <c r="D9" i="3" s="1"/>
  <c r="B6" i="3"/>
  <c r="D38" i="2"/>
  <c r="C38" i="2"/>
  <c r="B38" i="2"/>
  <c r="D37" i="2"/>
  <c r="C37" i="2"/>
  <c r="B37" i="2"/>
  <c r="D36" i="2"/>
  <c r="C36" i="2"/>
  <c r="B36" i="2"/>
  <c r="D35" i="2"/>
  <c r="C35" i="2"/>
  <c r="B35" i="2"/>
  <c r="D27" i="2"/>
  <c r="D30" i="2" s="1"/>
  <c r="C27" i="2"/>
  <c r="C30" i="2" s="1"/>
  <c r="B27" i="2"/>
  <c r="B30" i="2" s="1"/>
  <c r="E25" i="2"/>
  <c r="E24" i="2"/>
  <c r="C23" i="2"/>
  <c r="B23" i="2"/>
  <c r="E22" i="2"/>
  <c r="D22" i="2"/>
  <c r="D23" i="2" s="1"/>
  <c r="C22" i="2"/>
  <c r="B22" i="2"/>
  <c r="E21" i="2"/>
  <c r="E20" i="2"/>
  <c r="E19" i="2"/>
  <c r="E23" i="2" s="1"/>
  <c r="E16" i="2"/>
  <c r="E13" i="2"/>
  <c r="E11" i="2"/>
  <c r="E9" i="2"/>
  <c r="E6" i="2"/>
  <c r="E8" i="2" s="1"/>
  <c r="E5" i="2"/>
  <c r="I9" i="3" l="1"/>
  <c r="E9" i="3"/>
  <c r="F9" i="3"/>
  <c r="N7" i="3"/>
  <c r="H9" i="3"/>
  <c r="N6" i="3"/>
  <c r="G18" i="3"/>
  <c r="M9" i="3"/>
  <c r="N9" i="3"/>
  <c r="F28" i="4"/>
  <c r="C28" i="2"/>
  <c r="C29" i="2" s="1"/>
  <c r="O8" i="3"/>
  <c r="D28" i="2"/>
  <c r="D29" i="2" s="1"/>
  <c r="B9" i="3"/>
  <c r="O7" i="3"/>
  <c r="C9" i="3"/>
  <c r="K9" i="3"/>
  <c r="F29" i="4"/>
  <c r="E27" i="2"/>
  <c r="B28" i="2"/>
  <c r="B29" i="2" s="1"/>
  <c r="B39" i="4" l="1"/>
  <c r="G6" i="3" s="1"/>
  <c r="O6" i="3" s="1"/>
  <c r="O9" i="3" s="1"/>
  <c r="E30" i="2"/>
  <c r="E28" i="2"/>
  <c r="E29" i="2" s="1"/>
  <c r="D18" i="3" l="1"/>
  <c r="G9" i="3"/>
</calcChain>
</file>

<file path=xl/sharedStrings.xml><?xml version="1.0" encoding="utf-8"?>
<sst xmlns="http://schemas.openxmlformats.org/spreadsheetml/2006/main" count="624" uniqueCount="271">
  <si>
    <t>CRE42 Industrial REIT Composite: Portfolio Construction and Regional Footprint, Sources &amp; Method</t>
  </si>
  <si>
    <t>Combined workbook (2026-07-10): merges the YE2025 portfolio construction matrix and the three-REIT regional footprint file. All figures as of December 31, 2025.</t>
  </si>
  <si>
    <t>A. Portfolio Construction Matrix (tab: Portfolio Matrix)</t>
  </si>
  <si>
    <t>Three-company comparison as of December 31, 2025. All figures trace to each company's FY2025 Form 10-K (as filed).</t>
  </si>
  <si>
    <t>Company</t>
  </si>
  <si>
    <t>Filing / primary source</t>
  </si>
  <si>
    <t>EastGroup Properties, Inc. (NYSE: EGP)</t>
  </si>
  <si>
    <t>Form 10-K, FY2025, filed 2026-02-11 (period ended 12/31/2025)</t>
  </si>
  <si>
    <t>First Industrial Realty Trust, Inc. (NYSE: FR)</t>
  </si>
  <si>
    <t>Form 10-K, FY2025 (accession 0000921825-26-000012; combined FR / First Industrial, L.P.)</t>
  </si>
  <si>
    <t>STAG Industrial, Inc. (NYSE: STAG)</t>
  </si>
  <si>
    <t>Form 10-K, FY2025 (period ended 12/31/2025)</t>
  </si>
  <si>
    <t>Notes on comparability</t>
  </si>
  <si>
    <t>Debt basis</t>
  </si>
  <si>
    <t>EGP total debt is balance-sheet carrying value net of debt issuance costs (bank facility $16,249K + unsecured debt $1,611,026K). FR is total debt gross of unamortized issuance costs/discounts ($2,565,866K). STAG is total principal outstanding ($3,266,099K). The carrying-vs-principal difference is immaterial (&lt;1%) to the implied cap rate.</t>
  </si>
  <si>
    <t>NOI basis</t>
  </si>
  <si>
    <t>EGP = PNOI (Income from real estate ops less Expenses from real estate ops, incl. 50%-owned JV share). FR = Total Revenues less Total Property Expenses (consolidated; includes minor other revenue/expense). STAG = stated NOI (rental income less property/RE-tax/insurance expense, consolidated). Bases are close but not identical.</t>
  </si>
  <si>
    <t>Net interest</t>
  </si>
  <si>
    <t>Interest expense less interest income where separately disclosed (EGP, STAG). FR interest income sits within Total Revenues, so FR net interest = interest expense as reported.</t>
  </si>
  <si>
    <t>Equity units</t>
  </si>
  <si>
    <t>Period-end common shares plus exchangeable OP/LP units. EGP has no OP units (C-corp REIT). FR = GP units 132,470,326 + LP units 4,031,088. STAG = 191,005,261 shares + 3,789,707 noncontrolling common units.</t>
  </si>
  <si>
    <t>Year-end price</t>
  </si>
  <si>
    <t>NOT stated in any of the three 10-Ks. Enter the 12/31/2025 NYSE closing price in the highlighted input cells on the Matrix tab; implied cap rate and levered yield compute automatically. Recommend sourcing from an authoritative feed (Bloomberg / CoStar) rather than an aggregator.</t>
  </si>
  <si>
    <t>Cap rate method</t>
  </si>
  <si>
    <t>Implied cap rate = FY2025 NOI / stabilized TEV, where TEV = total debt + equity market cap (price x [shares + units]). Levered equity yield = leveraged cash flow / equity market cap, where leveraged cash flow = NOI - net interest expense.</t>
  </si>
  <si>
    <t>B. Regional Footprint (tabs: Regional Matrix, EGP_detail, FR_detail, STAG_detail, Region_Map)</t>
  </si>
  <si>
    <t>As of December 31, 2025. Operating / in-service portfolios only (development and value-add excluded).</t>
  </si>
  <si>
    <t>REIT</t>
  </si>
  <si>
    <t>Metric</t>
  </si>
  <si>
    <t>Source Organization</t>
  </si>
  <si>
    <t>Source Type</t>
  </si>
  <si>
    <t>Document / Location</t>
  </si>
  <si>
    <t>Update Cadence</t>
  </si>
  <si>
    <t>Notes / Method</t>
  </si>
  <si>
    <t>STAG Industrial</t>
  </si>
  <si>
    <t>Buildings &amp; rentable SF by state</t>
  </si>
  <si>
    <t>STAG Industrial, Inc.</t>
  </si>
  <si>
    <t>Primary (company filing)</t>
  </si>
  <si>
    <t>FY2025 Form 10-K, Item 2 Properties (state/city table), pp.23-29</t>
  </si>
  <si>
    <t>Annual (10-K)</t>
  </si>
  <si>
    <t>601 buildings / ~120.0M SF / 41 states. Aggregated from city rows to state. Excludes 7 development buildings.</t>
  </si>
  <si>
    <t>First Industrial (FR)</t>
  </si>
  <si>
    <t>Properties &amp; GLA by metropolitan area</t>
  </si>
  <si>
    <t>First Industrial Realty Trust, Inc.</t>
  </si>
  <si>
    <t>FY2025 Form 10-K, Item 2 Properties (metropolitan-area table)</t>
  </si>
  <si>
    <t>414 in-service properties / 69,884,767 SF / 19 states. Metro mapped to state, then region.</t>
  </si>
  <si>
    <t>EastGroup (EGP)</t>
  </si>
  <si>
    <t>Rentable SF by market</t>
  </si>
  <si>
    <t>EastGroup Properties, Inc.</t>
  </si>
  <si>
    <t>Q4 2025 Supplemental, p.16 Core Market Operating Statistics</t>
  </si>
  <si>
    <t>Quarterly supplemental</t>
  </si>
  <si>
    <t>61,561,000 SF operating. Core markets shown by name; state = market location.</t>
  </si>
  <si>
    <t>'Other Markets' SF (2.7% / 1,898,000 SF)</t>
  </si>
  <si>
    <t>Q4 2025 Supp p.16 (residual) + FY2025 10-K Schedule III (cost)</t>
  </si>
  <si>
    <t>Quarterly / Annual</t>
  </si>
  <si>
    <t>Residual not itemized on p.16. Allocated across the four markets absent from p.16 (Raleigh, Nashville, New Orleans, Jackson) pro-rata by Schedule III gross cost.</t>
  </si>
  <si>
    <t>Building count by state</t>
  </si>
  <si>
    <t>FY2025 Form 10-K, Schedule III (Real Estate &amp; Accum. Depreciation)</t>
  </si>
  <si>
    <t>Schedule III operating property lines, counted per state (422 lines). EGP separately reports 550 industrial properties in aggregate; some lines cover multiple buildings.</t>
  </si>
  <si>
    <t>Region assignment</t>
  </si>
  <si>
    <t>State -&gt; region</t>
  </si>
  <si>
    <t>CRE42 (analyst mapping)</t>
  </si>
  <si>
    <t>Analyst convention</t>
  </si>
  <si>
    <t>See Region_Map tab</t>
  </si>
  <si>
    <t>n/a</t>
  </si>
  <si>
    <t>Six regions per Chip: Northeast, Midwest, Southeast, Southwest, Mountain West, West. Editable in Region_Map.</t>
  </si>
  <si>
    <t>Count bases differ across filers and are not strictly comparable: STAG reports buildings; FR reports in-service properties; EGP figures are Schedule III operating property lines. SF is comparable across all three (rentable/GLA, operating).</t>
  </si>
  <si>
    <t>Industrial REIT Portfolio Construction — as of December 31, 2025</t>
  </si>
  <si>
    <t>Attributes reported by all three companies. Source: each company's FY2025 Form 10-K (as filed). $ in thousands unless noted.</t>
  </si>
  <si>
    <t>Attribute</t>
  </si>
  <si>
    <t>Combined / Total</t>
  </si>
  <si>
    <t>Notes / source basis</t>
  </si>
  <si>
    <t>Buildings / properties</t>
  </si>
  <si>
    <t>EGP 550 properties; FR 414 in-service (418 total consolidated); STAG 601 buildings excl. 7 developments.</t>
  </si>
  <si>
    <t>Rentable square feet (mm)</t>
  </si>
  <si>
    <t>Slightly different bases: EGP incl. lease-up/under-construction; FR in-service; STAG excl. developments.</t>
  </si>
  <si>
    <t>States</t>
  </si>
  <si>
    <t>Not additive: state footprints overlap. Union requires property-level tabulation (Schedule III).</t>
  </si>
  <si>
    <t>Percent leased</t>
  </si>
  <si>
    <t>Total = SF-weighted average (each company's own leased definition).</t>
  </si>
  <si>
    <t>Number of leases</t>
  </si>
  <si>
    <t>EGP figure is approximate as disclosed.</t>
  </si>
  <si>
    <t>Max single-tenant (% of ABR)</t>
  </si>
  <si>
    <t>FR quoted as % of rent revenue (&lt;=6.4%); also &lt;=6.5% of GLA. STAG max = Amazon (2.8%). Not additive.</t>
  </si>
  <si>
    <t>Annualized base rent</t>
  </si>
  <si>
    <t>$000. Each company defines ABR as Dec-2025 monthly cash base rent x 12.</t>
  </si>
  <si>
    <t>Avg base rent per SF</t>
  </si>
  <si>
    <t>Different bases (same-prop vs in-service vs derived); not weighted-averaged to avoid a false composite.</t>
  </si>
  <si>
    <t>Avg building size (SF, derived)</t>
  </si>
  <si>
    <t>Derived = rentable SF / building count. Total uses combined SF / combined count.</t>
  </si>
  <si>
    <t>Avg lease size (SF, derived)</t>
  </si>
  <si>
    <t>Derived per company; not aggregated (denominators differ: leases vs occupied SF).</t>
  </si>
  <si>
    <t>2025 rent change, new+renewal</t>
  </si>
  <si>
    <t>FR &amp; STAG straight-line; EGP GAAP basis. STAG cash-basis change +24.0%. Not aggregated.</t>
  </si>
  <si>
    <t>Development pipeline (mm SF)</t>
  </si>
  <si>
    <t>Total excludes STAG (SF not disclosed). Bases differ (EGP incl. value-add &amp; prospective).</t>
  </si>
  <si>
    <t>IMPLIED CAP RATE &amp; LEVERED YIELD (FY2025)</t>
  </si>
  <si>
    <t>NOI, FY2025 ($000)</t>
  </si>
  <si>
    <t>See Sources tab for NOI-basis differences.</t>
  </si>
  <si>
    <t>Interest expense ($000)</t>
  </si>
  <si>
    <t>As reported in FY2025 income statements.</t>
  </si>
  <si>
    <t>Less: interest income ($000)</t>
  </si>
  <si>
    <t>EGP &amp; STAG disclose separately; FR embedded in revenue.</t>
  </si>
  <si>
    <t>Net interest expense ($000)</t>
  </si>
  <si>
    <t>Leveraged cash flow = NOI - net int ($000)</t>
  </si>
  <si>
    <t>Total debt ($000)</t>
  </si>
  <si>
    <t>Basis note on Sources tab; carrying-vs-principal difference immaterial to cap rate.</t>
  </si>
  <si>
    <t>Common shares + OP/LP units</t>
  </si>
  <si>
    <t>Period-end (12/31/2025) fully-diluted common equity units.</t>
  </si>
  <si>
    <t>Year-end 2025 close ($/sh)  [INPUT]</t>
  </si>
  <si>
    <t>Blue = hardcoded input. Enter the three closing prices; cap rate &amp; levered yield populate automatically.</t>
  </si>
  <si>
    <t>Equity market cap ($000)</t>
  </si>
  <si>
    <t>Stabilized TEV = debt + equity ($000)</t>
  </si>
  <si>
    <t>Implied cap rate  (NOI / TEV)</t>
  </si>
  <si>
    <t>Total = combined NOI / combined TEV.</t>
  </si>
  <si>
    <t>Levered equity yield  (LCF / equity)</t>
  </si>
  <si>
    <t>Total = combined leveraged cash flow / combined equity market cap.</t>
  </si>
  <si>
    <t>Blue = hardcoded input   |   Black = formula   |   Yellow fill = enter value   |   $000 unless noted</t>
  </si>
  <si>
    <t>Chart source (derived from matrix rows above)</t>
  </si>
  <si>
    <t>Avg building size (000s SF)</t>
  </si>
  <si>
    <t>Avg lease size (000s SF)</t>
  </si>
  <si>
    <t>Avg base rent ($/SF)</t>
  </si>
  <si>
    <t>Industrial Footprint by Region  —  EGP · FR · STAG  (operating, 12/31/2025)</t>
  </si>
  <si>
    <t>Buildings (count basis differs by filer — see Sources) and rentable SF, by region.</t>
  </si>
  <si>
    <t>Northeast</t>
  </si>
  <si>
    <t>Midwest</t>
  </si>
  <si>
    <t>Southeast</t>
  </si>
  <si>
    <t>Southwest</t>
  </si>
  <si>
    <t>Mountain West</t>
  </si>
  <si>
    <t>West</t>
  </si>
  <si>
    <t>Total</t>
  </si>
  <si>
    <t>Buildings</t>
  </si>
  <si>
    <t>SF</t>
  </si>
  <si>
    <t>Buildings: STAG = buildings; FR = in-service properties; EGP = Schedule III operating property lines (422; EGP separately reports 550 industrial properties in aggregate). Bases are not strictly comparable.</t>
  </si>
  <si>
    <t>SF is operating rentable/GLA and is comparable across filers. STAG 119,974,349; FR 69,884,767; EGP 61,561,000.</t>
  </si>
  <si>
    <t>EGP SF by region from Q4 2025 Supplemental p.16; EGP 'Other Markets' (1,898,000 SF) allocated across Raleigh, Nashville, New Orleans, Jackson pro-rata by Schedule III gross cost (all four fall in the Southeast).</t>
  </si>
  <si>
    <t>Regions per Region_Map tab (editable).</t>
  </si>
  <si>
    <t>Chart source: rentable SF by region (millions of SF); feeds the two charts at right</t>
  </si>
  <si>
    <t>EastGroup (EGP) — SF by Market and Building Lines by State</t>
  </si>
  <si>
    <t>A. Rentable SF by market (Q4 2025 Supplemental p.16 core markets + Other-Markets allocation)</t>
  </si>
  <si>
    <t>Market</t>
  </si>
  <si>
    <t>State</t>
  </si>
  <si>
    <t>Region</t>
  </si>
  <si>
    <t>Basis</t>
  </si>
  <si>
    <t>Gross cost ($000)</t>
  </si>
  <si>
    <t>Rentable SF</t>
  </si>
  <si>
    <t>Dallas</t>
  </si>
  <si>
    <t>Texas</t>
  </si>
  <si>
    <t>p.16 core</t>
  </si>
  <si>
    <t>Houston</t>
  </si>
  <si>
    <t>San Antonio</t>
  </si>
  <si>
    <t>Austin</t>
  </si>
  <si>
    <t>Fort Worth</t>
  </si>
  <si>
    <t>El Paso</t>
  </si>
  <si>
    <t>Orlando</t>
  </si>
  <si>
    <t>Florida</t>
  </si>
  <si>
    <t>Tampa</t>
  </si>
  <si>
    <t>Miami/Fort Lauderdale</t>
  </si>
  <si>
    <t>Jacksonville</t>
  </si>
  <si>
    <t>Fort Myers</t>
  </si>
  <si>
    <t>San Francisco</t>
  </si>
  <si>
    <t>California</t>
  </si>
  <si>
    <t>Los Angeles</t>
  </si>
  <si>
    <t>San Diego</t>
  </si>
  <si>
    <t>Sacramento</t>
  </si>
  <si>
    <t>Fresno</t>
  </si>
  <si>
    <t>Phoenix</t>
  </si>
  <si>
    <t>Arizona</t>
  </si>
  <si>
    <t>Tucson</t>
  </si>
  <si>
    <t>Charlotte</t>
  </si>
  <si>
    <t>North Carolina</t>
  </si>
  <si>
    <t>Las Vegas</t>
  </si>
  <si>
    <t>Nevada</t>
  </si>
  <si>
    <t>Atlanta</t>
  </si>
  <si>
    <t>Georgia</t>
  </si>
  <si>
    <t>Denver</t>
  </si>
  <si>
    <t>Colorado</t>
  </si>
  <si>
    <t>Greenville</t>
  </si>
  <si>
    <t>South Carolina</t>
  </si>
  <si>
    <t>Raleigh</t>
  </si>
  <si>
    <t>other (alloc)</t>
  </si>
  <si>
    <t>Nashville</t>
  </si>
  <si>
    <t>Tennessee</t>
  </si>
  <si>
    <t>New Orleans</t>
  </si>
  <si>
    <t>Louisiana</t>
  </si>
  <si>
    <t>Jackson</t>
  </si>
  <si>
    <t>Mississippi</t>
  </si>
  <si>
    <t>Other-Markets total (allocate 1,898,000 SF pro-rata by cost)</t>
  </si>
  <si>
    <t>EGP total SF</t>
  </si>
  <si>
    <t>EGP SF by region</t>
  </si>
  <si>
    <t>B. Operating property lines by state (FY2025 10-K Schedule III)</t>
  </si>
  <si>
    <t>Op. lines</t>
  </si>
  <si>
    <t>EGP buildings (lines) by region</t>
  </si>
  <si>
    <t>First Industrial (FR) — Properties &amp; GLA by Metro (FY2025 10-K, Item 2)</t>
  </si>
  <si>
    <t>Metropolitan Area</t>
  </si>
  <si>
    <t>Properties</t>
  </si>
  <si>
    <t>GLA (SF)</t>
  </si>
  <si>
    <t>Atlanta, GA</t>
  </si>
  <si>
    <t>GA</t>
  </si>
  <si>
    <t>Baltimore, MD / D.C.</t>
  </si>
  <si>
    <t>MD</t>
  </si>
  <si>
    <t>Central Florida</t>
  </si>
  <si>
    <t>FL</t>
  </si>
  <si>
    <t>Central/Eastern Pennsylvania</t>
  </si>
  <si>
    <t>PA</t>
  </si>
  <si>
    <t>Chicago, IL</t>
  </si>
  <si>
    <t>IL</t>
  </si>
  <si>
    <t>Cincinnati, OH</t>
  </si>
  <si>
    <t>OH</t>
  </si>
  <si>
    <t>Dallas/Ft. Worth, TX</t>
  </si>
  <si>
    <t>TX</t>
  </si>
  <si>
    <t>Denver, CO</t>
  </si>
  <si>
    <t>CO</t>
  </si>
  <si>
    <t>Detroit, MI</t>
  </si>
  <si>
    <t>MI</t>
  </si>
  <si>
    <t>Houston, TX</t>
  </si>
  <si>
    <t>Minneapolis/St. Paul, MN</t>
  </si>
  <si>
    <t>MN</t>
  </si>
  <si>
    <t>Nashville, TN</t>
  </si>
  <si>
    <t>TN</t>
  </si>
  <si>
    <t>New Jersey</t>
  </si>
  <si>
    <t>NJ</t>
  </si>
  <si>
    <t>Northern California</t>
  </si>
  <si>
    <t>CA</t>
  </si>
  <si>
    <t>Phoenix, AZ</t>
  </si>
  <si>
    <t>AZ</t>
  </si>
  <si>
    <t>Seattle, WA</t>
  </si>
  <si>
    <t>WA</t>
  </si>
  <si>
    <t>South Florida</t>
  </si>
  <si>
    <t>Southern California</t>
  </si>
  <si>
    <t>Region summary</t>
  </si>
  <si>
    <t>STAG Industrial — Buildings &amp; Rentable SF by State (FY2025 10-K, Item 2)</t>
  </si>
  <si>
    <t>Alabama</t>
  </si>
  <si>
    <t>Arkansas</t>
  </si>
  <si>
    <t>Connecticut</t>
  </si>
  <si>
    <t>Delaware</t>
  </si>
  <si>
    <t>Idaho</t>
  </si>
  <si>
    <t>Illinois</t>
  </si>
  <si>
    <t>Indiana</t>
  </si>
  <si>
    <t>Iowa</t>
  </si>
  <si>
    <t>Kansas</t>
  </si>
  <si>
    <t>Kentucky</t>
  </si>
  <si>
    <t>Maine</t>
  </si>
  <si>
    <t>Maryland</t>
  </si>
  <si>
    <t>Massachusetts</t>
  </si>
  <si>
    <t>Michigan</t>
  </si>
  <si>
    <t>Minnesota</t>
  </si>
  <si>
    <t>Missouri</t>
  </si>
  <si>
    <t>Nebraska</t>
  </si>
  <si>
    <t>New Hampshire</t>
  </si>
  <si>
    <t>New Mexico</t>
  </si>
  <si>
    <t>New York</t>
  </si>
  <si>
    <t>Ohio</t>
  </si>
  <si>
    <t>Oklahoma</t>
  </si>
  <si>
    <t>Oregon</t>
  </si>
  <si>
    <t>Pennsylvania</t>
  </si>
  <si>
    <t>Utah</t>
  </si>
  <si>
    <t>Virginia</t>
  </si>
  <si>
    <t>Washington</t>
  </si>
  <si>
    <t>Wisconsin</t>
  </si>
  <si>
    <t>State → Region Assignment (editable)</t>
  </si>
  <si>
    <t>Alaska</t>
  </si>
  <si>
    <t>District of Columbia</t>
  </si>
  <si>
    <t>Hawaii</t>
  </si>
  <si>
    <t>Montana</t>
  </si>
  <si>
    <t>North Dakota</t>
  </si>
  <si>
    <t>Rhode Island</t>
  </si>
  <si>
    <t>South Dakota</t>
  </si>
  <si>
    <t>Vermont</t>
  </si>
  <si>
    <t>West Virginia</t>
  </si>
  <si>
    <t>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</si>
</sst>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%"/>
    <numFmt numFmtId="166" formatCode="\$#,##0"/>
    <numFmt numFmtId="167" formatCode="\$#,##0.00"/>
    <numFmt numFmtId="168" formatCode="0.0"/>
  </numFmts>
  <fonts count="23" x14ac:knownFonts="1">
    <font>
      <sz val="11"/>
      <color theme="1"/>
      <name val="Calibri"/>
      <family val="2"/>
      <charset val="1"/>
    </font>
    <font>
      <b/>
      <sz val="12"/>
      <name val="Cambria"/>
      <charset val="1"/>
    </font>
    <font>
      <b/>
      <sz val="11"/>
      <name val="Cambria"/>
      <charset val="1"/>
    </font>
    <font>
      <i/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i/>
      <sz val="9"/>
      <color rgb="FF595959"/>
      <name val="Arial"/>
      <charset val="1"/>
    </font>
    <font>
      <b/>
      <sz val="10"/>
      <color rgb="FFFFFFFF"/>
      <name val="Arial"/>
      <charset val="1"/>
    </font>
    <font>
      <b/>
      <sz val="13"/>
      <color rgb="FFA31F34"/>
      <name val="Arial"/>
      <charset val="1"/>
    </font>
    <font>
      <i/>
      <sz val="8"/>
      <name val="Arial"/>
      <charset val="1"/>
    </font>
    <font>
      <sz val="9"/>
      <color rgb="FF000000"/>
      <name val="Arial"/>
      <charset val="1"/>
    </font>
    <font>
      <b/>
      <sz val="9"/>
      <color rgb="FF000000"/>
      <name val="Arial"/>
      <charset val="1"/>
    </font>
    <font>
      <sz val="8"/>
      <color rgb="FF595959"/>
      <name val="Arial"/>
      <charset val="1"/>
    </font>
    <font>
      <b/>
      <sz val="9"/>
      <color rgb="FF808080"/>
      <name val="Arial"/>
      <charset val="1"/>
    </font>
    <font>
      <sz val="9"/>
      <color rgb="FF808080"/>
      <name val="Arial"/>
      <charset val="1"/>
    </font>
    <font>
      <b/>
      <sz val="9"/>
      <color rgb="FFFFFFFF"/>
      <name val="Arial"/>
      <charset val="1"/>
    </font>
    <font>
      <b/>
      <sz val="9"/>
      <color rgb="FF0000FF"/>
      <name val="Arial"/>
      <charset val="1"/>
    </font>
    <font>
      <i/>
      <sz val="8"/>
      <color rgb="FF595959"/>
      <name val="Arial"/>
      <charset val="1"/>
    </font>
    <font>
      <i/>
      <sz val="9"/>
      <name val="Cambria"/>
      <charset val="1"/>
    </font>
    <font>
      <sz val="9"/>
      <color rgb="FF008000"/>
      <name val="Arial"/>
      <charset val="1"/>
    </font>
    <font>
      <b/>
      <sz val="10"/>
      <color rgb="FFA31F34"/>
      <name val="Arial"/>
      <charset val="1"/>
    </font>
    <font>
      <sz val="9"/>
      <color rgb="FF595959"/>
      <name val="Arial"/>
      <charset val="1"/>
    </font>
    <font>
      <sz val="9"/>
      <color rgb="FF0000FF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A31F34"/>
        <bgColor rgb="FF993366"/>
      </patternFill>
    </fill>
    <fill>
      <patternFill patternType="solid">
        <fgColor rgb="FF1F3864"/>
        <bgColor rgb="FF333333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7" fillId="0" borderId="0" xfId="0" applyFont="1"/>
    <xf numFmtId="0" fontId="9" fillId="0" borderId="0" xfId="0" applyFont="1"/>
    <xf numFmtId="0" fontId="8" fillId="0" borderId="0" xfId="0" applyFont="1"/>
    <xf numFmtId="0" fontId="6" fillId="0" borderId="0" xfId="0" applyFont="1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 indent="1"/>
    </xf>
    <xf numFmtId="3" fontId="10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167" fontId="10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5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1" fillId="0" borderId="1" xfId="0" applyFont="1" applyBorder="1" applyAlignment="1">
      <alignment vertical="center" wrapText="1"/>
    </xf>
    <xf numFmtId="165" fontId="11" fillId="4" borderId="1" xfId="0" applyNumberFormat="1" applyFont="1" applyFill="1" applyBorder="1" applyAlignment="1">
      <alignment horizontal="center" vertical="center"/>
    </xf>
    <xf numFmtId="0" fontId="18" fillId="0" borderId="0" xfId="0" applyFont="1"/>
    <xf numFmtId="3" fontId="0" fillId="0" borderId="0" xfId="0" applyNumberFormat="1"/>
    <xf numFmtId="2" fontId="0" fillId="0" borderId="0" xfId="0" applyNumberFormat="1"/>
    <xf numFmtId="0" fontId="5" fillId="0" borderId="1" xfId="0" applyFont="1" applyBorder="1" applyAlignment="1">
      <alignment horizontal="left" vertical="center"/>
    </xf>
    <xf numFmtId="3" fontId="19" fillId="0" borderId="1" xfId="0" applyNumberFormat="1" applyFont="1" applyBorder="1" applyAlignment="1">
      <alignment horizontal="right" vertical="center"/>
    </xf>
    <xf numFmtId="0" fontId="5" fillId="5" borderId="0" xfId="0" applyFont="1" applyFill="1"/>
    <xf numFmtId="3" fontId="5" fillId="5" borderId="1" xfId="0" applyNumberFormat="1" applyFont="1" applyFill="1" applyBorder="1" applyAlignment="1">
      <alignment horizontal="right" vertical="center"/>
    </xf>
    <xf numFmtId="168" fontId="0" fillId="0" borderId="0" xfId="0" applyNumberFormat="1"/>
    <xf numFmtId="0" fontId="20" fillId="0" borderId="0" xfId="0" applyFont="1"/>
    <xf numFmtId="0" fontId="4" fillId="0" borderId="1" xfId="0" applyFont="1" applyBorder="1"/>
    <xf numFmtId="0" fontId="21" fillId="0" borderId="1" xfId="0" applyFont="1" applyBorder="1"/>
    <xf numFmtId="0" fontId="0" fillId="0" borderId="1" xfId="0" applyBorder="1"/>
    <xf numFmtId="3" fontId="22" fillId="0" borderId="1" xfId="0" applyNumberFormat="1" applyFont="1" applyBorder="1"/>
    <xf numFmtId="0" fontId="22" fillId="0" borderId="1" xfId="0" applyFont="1" applyBorder="1"/>
    <xf numFmtId="3" fontId="4" fillId="0" borderId="1" xfId="0" applyNumberFormat="1" applyFont="1" applyBorder="1"/>
    <xf numFmtId="0" fontId="5" fillId="5" borderId="1" xfId="0" applyFont="1" applyFill="1" applyBorder="1"/>
    <xf numFmtId="0" fontId="0" fillId="5" borderId="1" xfId="0" applyFill="1" applyBorder="1"/>
    <xf numFmtId="3" fontId="16" fillId="5" borderId="1" xfId="0" applyNumberFormat="1" applyFont="1" applyFill="1" applyBorder="1"/>
    <xf numFmtId="3" fontId="5" fillId="5" borderId="1" xfId="0" applyNumberFormat="1" applyFont="1" applyFill="1" applyBorder="1"/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BFBFBF"/>
      <rgbColor rgb="FF808080"/>
      <rgbColor rgb="FF878787"/>
      <rgbColor rgb="FFA31F34"/>
      <rgbColor rgb="FFFFF2CC"/>
      <rgbColor rgb="FFF2F2F2"/>
      <rgbColor rgb="FF660066"/>
      <rgbColor rgb="FFD9808C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99CC00"/>
      <rgbColor rgb="FFFFCC00"/>
      <rgbColor rgb="FFBF9000"/>
      <rgbColor rgb="FFFF6600"/>
      <rgbColor rgb="FF595959"/>
      <rgbColor rgb="FF8497B0"/>
      <rgbColor rgb="FF1F3864"/>
      <rgbColor rgb="FF7F7F7F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Average Building Size by REIT, 12/31/2025 (000s SF)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'Portfolio Matrix'!$A$36</c:f>
              <c:strCache>
                <c:ptCount val="1"/>
                <c:pt idx="0">
                  <c:v>Avg building size (000s SF)</c:v>
                </c:pt>
              </c:strCache>
            </c:strRef>
          </c:tx>
          <c:spPr>
            <a:ln>
              <a:prstDash val="solid"/>
            </a:ln>
          </c:spPr>
          <c:invertIfNegative val="1"/>
          <c:dPt>
            <c:idx val="0"/>
            <c:invertIfNegative val="1"/>
            <c:bubble3D val="0"/>
            <c:spPr>
              <a:solidFill>
                <a:srgbClr val="A31F34"/>
              </a:solidFill>
              <a:ln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AE3-4E76-BC57-301E32A01779}"/>
              </c:ext>
            </c:extLst>
          </c:dPt>
          <c:dPt>
            <c:idx val="1"/>
            <c:invertIfNegative val="1"/>
            <c:bubble3D val="0"/>
            <c:spPr>
              <a:solidFill>
                <a:srgbClr val="1F3864"/>
              </a:solidFill>
              <a:ln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AE3-4E76-BC57-301E32A01779}"/>
              </c:ext>
            </c:extLst>
          </c:dPt>
          <c:dPt>
            <c:idx val="2"/>
            <c:invertIfNegative val="1"/>
            <c:bubble3D val="0"/>
            <c:spPr>
              <a:solidFill>
                <a:srgbClr val="7F7F7F"/>
              </a:solidFill>
              <a:ln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AE3-4E76-BC57-301E32A0177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1"/>
            <c:showPercent val="1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'Portfolio Matrix'!$B$35:$D$35</c:f>
              <c:strCache>
                <c:ptCount val="3"/>
                <c:pt idx="0">
                  <c:v>EastGroup (EGP)</c:v>
                </c:pt>
                <c:pt idx="1">
                  <c:v>First Industrial (FR)</c:v>
                </c:pt>
                <c:pt idx="2">
                  <c:v>STAG Industrial</c:v>
                </c:pt>
              </c:strCache>
            </c:strRef>
          </c:cat>
          <c:val>
            <c:numRef>
              <c:f>'Portfolio Matrix'!$B$36:$D$36</c:f>
              <c:numCache>
                <c:formatCode>#,##0</c:formatCode>
                <c:ptCount val="3"/>
                <c:pt idx="0">
                  <c:v>118</c:v>
                </c:pt>
                <c:pt idx="1">
                  <c:v>169</c:v>
                </c:pt>
                <c:pt idx="2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E3-4E76-BC57-301E32A01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Average Lease Size by REIT, 12/31/2025 (000s SF)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'Portfolio Matrix'!$A$37</c:f>
              <c:strCache>
                <c:ptCount val="1"/>
                <c:pt idx="0">
                  <c:v>Avg lease size (000s SF)</c:v>
                </c:pt>
              </c:strCache>
            </c:strRef>
          </c:tx>
          <c:spPr>
            <a:ln>
              <a:prstDash val="solid"/>
            </a:ln>
          </c:spPr>
          <c:invertIfNegative val="1"/>
          <c:dPt>
            <c:idx val="0"/>
            <c:invertIfNegative val="1"/>
            <c:bubble3D val="0"/>
            <c:spPr>
              <a:solidFill>
                <a:srgbClr val="A31F34"/>
              </a:solidFill>
              <a:ln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3BB-481A-AD0D-7FD81985D0C6}"/>
              </c:ext>
            </c:extLst>
          </c:dPt>
          <c:dPt>
            <c:idx val="1"/>
            <c:invertIfNegative val="1"/>
            <c:bubble3D val="0"/>
            <c:spPr>
              <a:solidFill>
                <a:srgbClr val="1F3864"/>
              </a:solidFill>
              <a:ln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3BB-481A-AD0D-7FD81985D0C6}"/>
              </c:ext>
            </c:extLst>
          </c:dPt>
          <c:dPt>
            <c:idx val="2"/>
            <c:invertIfNegative val="1"/>
            <c:bubble3D val="0"/>
            <c:spPr>
              <a:solidFill>
                <a:srgbClr val="7F7F7F"/>
              </a:solidFill>
              <a:ln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3BB-481A-AD0D-7FD81985D0C6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1"/>
            <c:showPercent val="1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'Portfolio Matrix'!$B$35:$D$35</c:f>
              <c:strCache>
                <c:ptCount val="3"/>
                <c:pt idx="0">
                  <c:v>EastGroup (EGP)</c:v>
                </c:pt>
                <c:pt idx="1">
                  <c:v>First Industrial (FR)</c:v>
                </c:pt>
                <c:pt idx="2">
                  <c:v>STAG Industrial</c:v>
                </c:pt>
              </c:strCache>
            </c:strRef>
          </c:cat>
          <c:val>
            <c:numRef>
              <c:f>'Portfolio Matrix'!$B$37:$D$37</c:f>
              <c:numCache>
                <c:formatCode>#,##0</c:formatCode>
                <c:ptCount val="3"/>
                <c:pt idx="0">
                  <c:v>34.9</c:v>
                </c:pt>
                <c:pt idx="1">
                  <c:v>74.8</c:v>
                </c:pt>
                <c:pt idx="2">
                  <c:v>148.19999999999999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BB-481A-AD0D-7FD81985D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Average Base Rent per SF by REIT, 12/31/2025 ($)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'Portfolio Matrix'!$A$38</c:f>
              <c:strCache>
                <c:ptCount val="1"/>
                <c:pt idx="0">
                  <c:v>Avg base rent ($/SF)</c:v>
                </c:pt>
              </c:strCache>
            </c:strRef>
          </c:tx>
          <c:spPr>
            <a:ln>
              <a:prstDash val="solid"/>
            </a:ln>
          </c:spPr>
          <c:invertIfNegative val="1"/>
          <c:dPt>
            <c:idx val="0"/>
            <c:invertIfNegative val="1"/>
            <c:bubble3D val="0"/>
            <c:spPr>
              <a:solidFill>
                <a:srgbClr val="A31F34"/>
              </a:solidFill>
              <a:ln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88C-4759-A672-94F4993746E1}"/>
              </c:ext>
            </c:extLst>
          </c:dPt>
          <c:dPt>
            <c:idx val="1"/>
            <c:invertIfNegative val="1"/>
            <c:bubble3D val="0"/>
            <c:spPr>
              <a:solidFill>
                <a:srgbClr val="1F3864"/>
              </a:solidFill>
              <a:ln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88C-4759-A672-94F4993746E1}"/>
              </c:ext>
            </c:extLst>
          </c:dPt>
          <c:dPt>
            <c:idx val="2"/>
            <c:invertIfNegative val="1"/>
            <c:bubble3D val="0"/>
            <c:spPr>
              <a:solidFill>
                <a:srgbClr val="7F7F7F"/>
              </a:solidFill>
              <a:ln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88C-4759-A672-94F4993746E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1"/>
            <c:showPercent val="1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'Portfolio Matrix'!$B$35:$D$35</c:f>
              <c:strCache>
                <c:ptCount val="3"/>
                <c:pt idx="0">
                  <c:v>EastGroup (EGP)</c:v>
                </c:pt>
                <c:pt idx="1">
                  <c:v>First Industrial (FR)</c:v>
                </c:pt>
                <c:pt idx="2">
                  <c:v>STAG Industrial</c:v>
                </c:pt>
              </c:strCache>
            </c:strRef>
          </c:cat>
          <c:val>
            <c:numRef>
              <c:f>'Portfolio Matrix'!$B$38:$D$38</c:f>
              <c:numCache>
                <c:formatCode>0.00</c:formatCode>
                <c:ptCount val="3"/>
                <c:pt idx="0">
                  <c:v>8.81</c:v>
                </c:pt>
                <c:pt idx="1">
                  <c:v>8.41</c:v>
                </c:pt>
                <c:pt idx="2">
                  <c:v>5.96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88C-4759-A672-94F499374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Rentable SF by Region and REIT, Operating Portfolios, 12/31/2025 (millions of SF)</a:t>
            </a:r>
          </a:p>
        </c:rich>
      </c:tx>
      <c:overlay val="1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'Regional Matrix'!$A$18</c:f>
              <c:strCache>
                <c:ptCount val="1"/>
                <c:pt idx="0">
                  <c:v>EastGroup (EGP)</c:v>
                </c:pt>
              </c:strCache>
            </c:strRef>
          </c:tx>
          <c:spPr>
            <a:solidFill>
              <a:srgbClr val="A31F34"/>
            </a:solidFill>
            <a:ln>
              <a:prstDash val="solid"/>
            </a:ln>
          </c:spPr>
          <c:invertIfNegative val="1"/>
          <c:cat>
            <c:strRef>
              <c:f>'Regional Matrix'!$B$17:$G$17</c:f>
              <c:strCache>
                <c:ptCount val="6"/>
                <c:pt idx="0">
                  <c:v>Northeast</c:v>
                </c:pt>
                <c:pt idx="1">
                  <c:v>Midwest</c:v>
                </c:pt>
                <c:pt idx="2">
                  <c:v>Southeast</c:v>
                </c:pt>
                <c:pt idx="3">
                  <c:v>Southwest</c:v>
                </c:pt>
                <c:pt idx="4">
                  <c:v>Mountain West</c:v>
                </c:pt>
                <c:pt idx="5">
                  <c:v>West</c:v>
                </c:pt>
              </c:strCache>
            </c:strRef>
          </c:cat>
          <c:val>
            <c:numRef>
              <c:f>'Regional Matrix'!$B$18:$G$18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24.766999999999999</c:v>
                </c:pt>
                <c:pt idx="3">
                  <c:v>27.141999999999999</c:v>
                </c:pt>
                <c:pt idx="4">
                  <c:v>2.383</c:v>
                </c:pt>
                <c:pt idx="5">
                  <c:v>7.2690000000000001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43B-4FC0-B312-44DE577ABB3C}"/>
            </c:ext>
          </c:extLst>
        </c:ser>
        <c:ser>
          <c:idx val="1"/>
          <c:order val="1"/>
          <c:tx>
            <c:strRef>
              <c:f>'Regional Matrix'!$A$19</c:f>
              <c:strCache>
                <c:ptCount val="1"/>
                <c:pt idx="0">
                  <c:v>First Industrial (FR)</c:v>
                </c:pt>
              </c:strCache>
            </c:strRef>
          </c:tx>
          <c:spPr>
            <a:solidFill>
              <a:srgbClr val="1F3864"/>
            </a:solidFill>
            <a:ln>
              <a:prstDash val="solid"/>
            </a:ln>
          </c:spPr>
          <c:invertIfNegative val="1"/>
          <c:cat>
            <c:strRef>
              <c:f>'Regional Matrix'!$B$17:$G$17</c:f>
              <c:strCache>
                <c:ptCount val="6"/>
                <c:pt idx="0">
                  <c:v>Northeast</c:v>
                </c:pt>
                <c:pt idx="1">
                  <c:v>Midwest</c:v>
                </c:pt>
                <c:pt idx="2">
                  <c:v>Southeast</c:v>
                </c:pt>
                <c:pt idx="3">
                  <c:v>Southwest</c:v>
                </c:pt>
                <c:pt idx="4">
                  <c:v>Mountain West</c:v>
                </c:pt>
                <c:pt idx="5">
                  <c:v>West</c:v>
                </c:pt>
              </c:strCache>
            </c:strRef>
          </c:cat>
          <c:val>
            <c:numRef>
              <c:f>'Regional Matrix'!$B$19:$G$19</c:f>
              <c:numCache>
                <c:formatCode>0.0</c:formatCode>
                <c:ptCount val="6"/>
                <c:pt idx="0">
                  <c:v>10.730587</c:v>
                </c:pt>
                <c:pt idx="1">
                  <c:v>9.0998040000000007</c:v>
                </c:pt>
                <c:pt idx="2">
                  <c:v>15.49972</c:v>
                </c:pt>
                <c:pt idx="3">
                  <c:v>17.421412</c:v>
                </c:pt>
                <c:pt idx="4">
                  <c:v>3.7425510000000002</c:v>
                </c:pt>
                <c:pt idx="5">
                  <c:v>13.390693000000001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F43B-4FC0-B312-44DE577ABB3C}"/>
            </c:ext>
          </c:extLst>
        </c:ser>
        <c:ser>
          <c:idx val="2"/>
          <c:order val="2"/>
          <c:tx>
            <c:strRef>
              <c:f>'Regional Matrix'!$A$20</c:f>
              <c:strCache>
                <c:ptCount val="1"/>
                <c:pt idx="0">
                  <c:v>STAG Industrial</c:v>
                </c:pt>
              </c:strCache>
            </c:strRef>
          </c:tx>
          <c:spPr>
            <a:solidFill>
              <a:srgbClr val="7F7F7F"/>
            </a:solidFill>
            <a:ln>
              <a:prstDash val="solid"/>
            </a:ln>
          </c:spPr>
          <c:invertIfNegative val="1"/>
          <c:cat>
            <c:strRef>
              <c:f>'Regional Matrix'!$B$17:$G$17</c:f>
              <c:strCache>
                <c:ptCount val="6"/>
                <c:pt idx="0">
                  <c:v>Northeast</c:v>
                </c:pt>
                <c:pt idx="1">
                  <c:v>Midwest</c:v>
                </c:pt>
                <c:pt idx="2">
                  <c:v>Southeast</c:v>
                </c:pt>
                <c:pt idx="3">
                  <c:v>Southwest</c:v>
                </c:pt>
                <c:pt idx="4">
                  <c:v>Mountain West</c:v>
                </c:pt>
                <c:pt idx="5">
                  <c:v>West</c:v>
                </c:pt>
              </c:strCache>
            </c:strRef>
          </c:cat>
          <c:val>
            <c:numRef>
              <c:f>'Regional Matrix'!$B$20:$G$20</c:f>
              <c:numCache>
                <c:formatCode>0.0</c:formatCode>
                <c:ptCount val="6"/>
                <c:pt idx="0">
                  <c:v>16.286224000000001</c:v>
                </c:pt>
                <c:pt idx="1">
                  <c:v>50.825890999999999</c:v>
                </c:pt>
                <c:pt idx="2">
                  <c:v>37.406547000000003</c:v>
                </c:pt>
                <c:pt idx="3">
                  <c:v>9.4960760000000004</c:v>
                </c:pt>
                <c:pt idx="4">
                  <c:v>1.5624499999999999</c:v>
                </c:pt>
                <c:pt idx="5">
                  <c:v>4.3971609999999997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F43B-4FC0-B312-44DE577AB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"/>
        <c:axId val="100"/>
      </c:bar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Regional Composition of Each Portfolio, Rentable SF, 12/31/2025 (percent of portfolio)</a:t>
            </a:r>
          </a:p>
        </c:rich>
      </c:tx>
      <c:overlay val="1"/>
    </c:title>
    <c:autoTitleDeleted val="0"/>
    <c:plotArea>
      <c:layout/>
      <c:barChart>
        <c:barDir val="bar"/>
        <c:grouping val="percentStacked"/>
        <c:varyColors val="1"/>
        <c:ser>
          <c:idx val="0"/>
          <c:order val="0"/>
          <c:tx>
            <c:strRef>
              <c:f>'Regional Matrix'!$B$17</c:f>
              <c:strCache>
                <c:ptCount val="1"/>
                <c:pt idx="0">
                  <c:v>Northeast</c:v>
                </c:pt>
              </c:strCache>
            </c:strRef>
          </c:tx>
          <c:spPr>
            <a:solidFill>
              <a:srgbClr val="1F3864"/>
            </a:solidFill>
            <a:ln>
              <a:prstDash val="solid"/>
            </a:ln>
          </c:spPr>
          <c:invertIfNegative val="1"/>
          <c:cat>
            <c:strRef>
              <c:f>'Regional Matrix'!$A$18:$A$20</c:f>
              <c:strCache>
                <c:ptCount val="3"/>
                <c:pt idx="0">
                  <c:v>EastGroup (EGP)</c:v>
                </c:pt>
                <c:pt idx="1">
                  <c:v>First Industrial (FR)</c:v>
                </c:pt>
                <c:pt idx="2">
                  <c:v>STAG Industrial</c:v>
                </c:pt>
              </c:strCache>
            </c:strRef>
          </c:cat>
          <c:val>
            <c:numRef>
              <c:f>'Regional Matrix'!$B$18:$B$20</c:f>
              <c:numCache>
                <c:formatCode>0.0</c:formatCode>
                <c:ptCount val="3"/>
                <c:pt idx="0">
                  <c:v>0</c:v>
                </c:pt>
                <c:pt idx="1">
                  <c:v>10.730587</c:v>
                </c:pt>
                <c:pt idx="2">
                  <c:v>16.286224000000001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9FE-4EAC-AA99-25D22B60AEAC}"/>
            </c:ext>
          </c:extLst>
        </c:ser>
        <c:ser>
          <c:idx val="1"/>
          <c:order val="1"/>
          <c:tx>
            <c:strRef>
              <c:f>'Regional Matrix'!$C$17</c:f>
              <c:strCache>
                <c:ptCount val="1"/>
                <c:pt idx="0">
                  <c:v>Midwest</c:v>
                </c:pt>
              </c:strCache>
            </c:strRef>
          </c:tx>
          <c:spPr>
            <a:solidFill>
              <a:srgbClr val="8497B0"/>
            </a:solidFill>
            <a:ln>
              <a:prstDash val="solid"/>
            </a:ln>
          </c:spPr>
          <c:invertIfNegative val="1"/>
          <c:cat>
            <c:strRef>
              <c:f>'Regional Matrix'!$A$18:$A$20</c:f>
              <c:strCache>
                <c:ptCount val="3"/>
                <c:pt idx="0">
                  <c:v>EastGroup (EGP)</c:v>
                </c:pt>
                <c:pt idx="1">
                  <c:v>First Industrial (FR)</c:v>
                </c:pt>
                <c:pt idx="2">
                  <c:v>STAG Industrial</c:v>
                </c:pt>
              </c:strCache>
            </c:strRef>
          </c:cat>
          <c:val>
            <c:numRef>
              <c:f>'Regional Matrix'!$C$18:$C$20</c:f>
              <c:numCache>
                <c:formatCode>0.0</c:formatCode>
                <c:ptCount val="3"/>
                <c:pt idx="0">
                  <c:v>0</c:v>
                </c:pt>
                <c:pt idx="1">
                  <c:v>9.0998040000000007</c:v>
                </c:pt>
                <c:pt idx="2">
                  <c:v>50.825890999999999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89FE-4EAC-AA99-25D22B60AEAC}"/>
            </c:ext>
          </c:extLst>
        </c:ser>
        <c:ser>
          <c:idx val="2"/>
          <c:order val="2"/>
          <c:tx>
            <c:strRef>
              <c:f>'Regional Matrix'!$D$17</c:f>
              <c:strCache>
                <c:ptCount val="1"/>
                <c:pt idx="0">
                  <c:v>Southeast</c:v>
                </c:pt>
              </c:strCache>
            </c:strRef>
          </c:tx>
          <c:spPr>
            <a:solidFill>
              <a:srgbClr val="A31F34"/>
            </a:solidFill>
            <a:ln>
              <a:prstDash val="solid"/>
            </a:ln>
          </c:spPr>
          <c:invertIfNegative val="1"/>
          <c:cat>
            <c:strRef>
              <c:f>'Regional Matrix'!$A$18:$A$20</c:f>
              <c:strCache>
                <c:ptCount val="3"/>
                <c:pt idx="0">
                  <c:v>EastGroup (EGP)</c:v>
                </c:pt>
                <c:pt idx="1">
                  <c:v>First Industrial (FR)</c:v>
                </c:pt>
                <c:pt idx="2">
                  <c:v>STAG Industrial</c:v>
                </c:pt>
              </c:strCache>
            </c:strRef>
          </c:cat>
          <c:val>
            <c:numRef>
              <c:f>'Regional Matrix'!$D$18:$D$20</c:f>
              <c:numCache>
                <c:formatCode>0.0</c:formatCode>
                <c:ptCount val="3"/>
                <c:pt idx="0">
                  <c:v>24.766999999999999</c:v>
                </c:pt>
                <c:pt idx="1">
                  <c:v>15.49972</c:v>
                </c:pt>
                <c:pt idx="2">
                  <c:v>37.406547000000003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89FE-4EAC-AA99-25D22B60AEAC}"/>
            </c:ext>
          </c:extLst>
        </c:ser>
        <c:ser>
          <c:idx val="3"/>
          <c:order val="3"/>
          <c:tx>
            <c:strRef>
              <c:f>'Regional Matrix'!$E$17</c:f>
              <c:strCache>
                <c:ptCount val="1"/>
                <c:pt idx="0">
                  <c:v>Southwest</c:v>
                </c:pt>
              </c:strCache>
            </c:strRef>
          </c:tx>
          <c:spPr>
            <a:solidFill>
              <a:srgbClr val="D9808C"/>
            </a:solidFill>
            <a:ln>
              <a:prstDash val="solid"/>
            </a:ln>
          </c:spPr>
          <c:invertIfNegative val="1"/>
          <c:cat>
            <c:strRef>
              <c:f>'Regional Matrix'!$A$18:$A$20</c:f>
              <c:strCache>
                <c:ptCount val="3"/>
                <c:pt idx="0">
                  <c:v>EastGroup (EGP)</c:v>
                </c:pt>
                <c:pt idx="1">
                  <c:v>First Industrial (FR)</c:v>
                </c:pt>
                <c:pt idx="2">
                  <c:v>STAG Industrial</c:v>
                </c:pt>
              </c:strCache>
            </c:strRef>
          </c:cat>
          <c:val>
            <c:numRef>
              <c:f>'Regional Matrix'!$E$18:$E$20</c:f>
              <c:numCache>
                <c:formatCode>0.0</c:formatCode>
                <c:ptCount val="3"/>
                <c:pt idx="0">
                  <c:v>27.141999999999999</c:v>
                </c:pt>
                <c:pt idx="1">
                  <c:v>17.421412</c:v>
                </c:pt>
                <c:pt idx="2">
                  <c:v>9.4960760000000004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89FE-4EAC-AA99-25D22B60AEAC}"/>
            </c:ext>
          </c:extLst>
        </c:ser>
        <c:ser>
          <c:idx val="4"/>
          <c:order val="4"/>
          <c:tx>
            <c:strRef>
              <c:f>'Regional Matrix'!$F$17</c:f>
              <c:strCache>
                <c:ptCount val="1"/>
                <c:pt idx="0">
                  <c:v>Mountain West</c:v>
                </c:pt>
              </c:strCache>
            </c:strRef>
          </c:tx>
          <c:spPr>
            <a:solidFill>
              <a:srgbClr val="BF9000"/>
            </a:solidFill>
            <a:ln>
              <a:prstDash val="solid"/>
            </a:ln>
          </c:spPr>
          <c:invertIfNegative val="1"/>
          <c:cat>
            <c:strRef>
              <c:f>'Regional Matrix'!$A$18:$A$20</c:f>
              <c:strCache>
                <c:ptCount val="3"/>
                <c:pt idx="0">
                  <c:v>EastGroup (EGP)</c:v>
                </c:pt>
                <c:pt idx="1">
                  <c:v>First Industrial (FR)</c:v>
                </c:pt>
                <c:pt idx="2">
                  <c:v>STAG Industrial</c:v>
                </c:pt>
              </c:strCache>
            </c:strRef>
          </c:cat>
          <c:val>
            <c:numRef>
              <c:f>'Regional Matrix'!$F$18:$F$20</c:f>
              <c:numCache>
                <c:formatCode>0.0</c:formatCode>
                <c:ptCount val="3"/>
                <c:pt idx="0">
                  <c:v>2.383</c:v>
                </c:pt>
                <c:pt idx="1">
                  <c:v>3.7425510000000002</c:v>
                </c:pt>
                <c:pt idx="2">
                  <c:v>1.5624499999999999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89FE-4EAC-AA99-25D22B60AEAC}"/>
            </c:ext>
          </c:extLst>
        </c:ser>
        <c:ser>
          <c:idx val="5"/>
          <c:order val="5"/>
          <c:tx>
            <c:strRef>
              <c:f>'Regional Matrix'!$G$17</c:f>
              <c:strCache>
                <c:ptCount val="1"/>
                <c:pt idx="0">
                  <c:v>West</c:v>
                </c:pt>
              </c:strCache>
            </c:strRef>
          </c:tx>
          <c:spPr>
            <a:solidFill>
              <a:srgbClr val="548235"/>
            </a:solidFill>
            <a:ln>
              <a:prstDash val="solid"/>
            </a:ln>
          </c:spPr>
          <c:invertIfNegative val="1"/>
          <c:cat>
            <c:strRef>
              <c:f>'Regional Matrix'!$A$18:$A$20</c:f>
              <c:strCache>
                <c:ptCount val="3"/>
                <c:pt idx="0">
                  <c:v>EastGroup (EGP)</c:v>
                </c:pt>
                <c:pt idx="1">
                  <c:v>First Industrial (FR)</c:v>
                </c:pt>
                <c:pt idx="2">
                  <c:v>STAG Industrial</c:v>
                </c:pt>
              </c:strCache>
            </c:strRef>
          </c:cat>
          <c:val>
            <c:numRef>
              <c:f>'Regional Matrix'!$G$18:$G$20</c:f>
              <c:numCache>
                <c:formatCode>0.0</c:formatCode>
                <c:ptCount val="3"/>
                <c:pt idx="0">
                  <c:v>7.2690000000000001</c:v>
                </c:pt>
                <c:pt idx="1">
                  <c:v>13.390693000000001</c:v>
                </c:pt>
                <c:pt idx="2">
                  <c:v>4.3971609999999997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89FE-4EAC-AA99-25D22B60A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"/>
        <c:axId val="100"/>
      </c:barChart>
      <c:catAx>
        <c:axId val="1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b"/>
        <c:majorGridlines/>
        <c:numFmt formatCode="0%" sourceLinked="0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14</xdr:col>
      <xdr:colOff>399240</xdr:colOff>
      <xdr:row>15</xdr:row>
      <xdr:rowOff>190815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21</xdr:row>
      <xdr:rowOff>0</xdr:rowOff>
    </xdr:from>
    <xdr:to>
      <xdr:col>14</xdr:col>
      <xdr:colOff>399240</xdr:colOff>
      <xdr:row>33</xdr:row>
      <xdr:rowOff>19365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0</xdr:colOff>
      <xdr:row>41</xdr:row>
      <xdr:rowOff>0</xdr:rowOff>
    </xdr:from>
    <xdr:to>
      <xdr:col>14</xdr:col>
      <xdr:colOff>399240</xdr:colOff>
      <xdr:row>58</xdr:row>
      <xdr:rowOff>181080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180975</xdr:rowOff>
    </xdr:from>
    <xdr:to>
      <xdr:col>11</xdr:col>
      <xdr:colOff>291975</xdr:colOff>
      <xdr:row>43</xdr:row>
      <xdr:rowOff>118995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19050</xdr:colOff>
      <xdr:row>44</xdr:row>
      <xdr:rowOff>9525</xdr:rowOff>
    </xdr:from>
    <xdr:to>
      <xdr:col>11</xdr:col>
      <xdr:colOff>311025</xdr:colOff>
      <xdr:row>62</xdr:row>
      <xdr:rowOff>180165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zoomScaleNormal="100" workbookViewId="0">
      <selection activeCell="F18" sqref="F18"/>
    </sheetView>
  </sheetViews>
  <sheetFormatPr defaultColWidth="8.7109375" defaultRowHeight="15" x14ac:dyDescent="0.25"/>
  <cols>
    <col min="1" max="1" width="36.7109375" customWidth="1"/>
    <col min="2" max="2" width="30" customWidth="1"/>
    <col min="3" max="3" width="26" customWidth="1"/>
    <col min="4" max="4" width="24" customWidth="1"/>
    <col min="5" max="5" width="40" customWidth="1"/>
    <col min="6" max="6" width="18" customWidth="1"/>
    <col min="7" max="7" width="60" customWidth="1"/>
  </cols>
  <sheetData>
    <row r="1" spans="1:7" ht="15.75" x14ac:dyDescent="0.25">
      <c r="A1" s="8" t="s">
        <v>0</v>
      </c>
      <c r="B1" s="8"/>
      <c r="C1" s="8"/>
      <c r="D1" s="8"/>
      <c r="E1" s="8"/>
      <c r="F1" s="8"/>
      <c r="G1" s="8"/>
    </row>
    <row r="2" spans="1:7" x14ac:dyDescent="0.25">
      <c r="A2" s="7" t="s">
        <v>1</v>
      </c>
      <c r="B2" s="7"/>
      <c r="C2" s="7"/>
      <c r="D2" s="7"/>
      <c r="E2" s="7"/>
      <c r="F2" s="7"/>
      <c r="G2" s="7"/>
    </row>
    <row r="4" spans="1:7" x14ac:dyDescent="0.25">
      <c r="A4" s="9" t="s">
        <v>2</v>
      </c>
    </row>
    <row r="5" spans="1:7" x14ac:dyDescent="0.25">
      <c r="A5" s="10" t="s">
        <v>3</v>
      </c>
    </row>
    <row r="6" spans="1:7" x14ac:dyDescent="0.25">
      <c r="A6" s="11"/>
      <c r="B6" s="12"/>
    </row>
    <row r="7" spans="1:7" x14ac:dyDescent="0.25">
      <c r="A7" s="13" t="s">
        <v>4</v>
      </c>
      <c r="B7" s="14" t="s">
        <v>5</v>
      </c>
    </row>
    <row r="8" spans="1:7" ht="24" x14ac:dyDescent="0.25">
      <c r="A8" s="11" t="s">
        <v>6</v>
      </c>
      <c r="B8" s="12" t="s">
        <v>7</v>
      </c>
    </row>
    <row r="9" spans="1:7" ht="36" x14ac:dyDescent="0.25">
      <c r="A9" s="11" t="s">
        <v>8</v>
      </c>
      <c r="B9" s="12" t="s">
        <v>9</v>
      </c>
    </row>
    <row r="10" spans="1:7" ht="24" x14ac:dyDescent="0.25">
      <c r="A10" s="11" t="s">
        <v>10</v>
      </c>
      <c r="B10" s="12" t="s">
        <v>11</v>
      </c>
    </row>
    <row r="11" spans="1:7" x14ac:dyDescent="0.25">
      <c r="A11" s="11"/>
      <c r="B11" s="12"/>
    </row>
    <row r="12" spans="1:7" x14ac:dyDescent="0.25">
      <c r="A12" s="13" t="s">
        <v>12</v>
      </c>
      <c r="B12" s="12"/>
    </row>
    <row r="13" spans="1:7" ht="50.1" customHeight="1" x14ac:dyDescent="0.25">
      <c r="A13" s="11" t="s">
        <v>13</v>
      </c>
      <c r="B13" s="56" t="s">
        <v>14</v>
      </c>
      <c r="C13" s="56"/>
      <c r="D13" s="56"/>
    </row>
    <row r="14" spans="1:7" ht="50.1" customHeight="1" x14ac:dyDescent="0.25">
      <c r="A14" s="11" t="s">
        <v>15</v>
      </c>
      <c r="B14" s="56" t="s">
        <v>16</v>
      </c>
      <c r="C14" s="56"/>
      <c r="D14" s="56"/>
    </row>
    <row r="15" spans="1:7" ht="50.1" customHeight="1" x14ac:dyDescent="0.25">
      <c r="A15" s="11" t="s">
        <v>17</v>
      </c>
      <c r="B15" s="56" t="s">
        <v>18</v>
      </c>
      <c r="C15" s="56"/>
      <c r="D15" s="56"/>
    </row>
    <row r="16" spans="1:7" ht="50.1" customHeight="1" x14ac:dyDescent="0.25">
      <c r="A16" s="11" t="s">
        <v>19</v>
      </c>
      <c r="B16" s="56" t="s">
        <v>20</v>
      </c>
      <c r="C16" s="56"/>
      <c r="D16" s="56"/>
    </row>
    <row r="17" spans="1:7" ht="50.1" customHeight="1" x14ac:dyDescent="0.25">
      <c r="A17" s="11" t="s">
        <v>21</v>
      </c>
      <c r="B17" s="56" t="s">
        <v>22</v>
      </c>
      <c r="C17" s="56"/>
      <c r="D17" s="56"/>
    </row>
    <row r="18" spans="1:7" ht="50.1" customHeight="1" x14ac:dyDescent="0.25">
      <c r="A18" s="11" t="s">
        <v>23</v>
      </c>
      <c r="B18" s="56" t="s">
        <v>24</v>
      </c>
      <c r="C18" s="56"/>
      <c r="D18" s="56"/>
    </row>
    <row r="20" spans="1:7" x14ac:dyDescent="0.25">
      <c r="A20" s="9" t="s">
        <v>25</v>
      </c>
    </row>
    <row r="21" spans="1:7" x14ac:dyDescent="0.25">
      <c r="A21" s="15" t="s">
        <v>26</v>
      </c>
    </row>
    <row r="23" spans="1:7" x14ac:dyDescent="0.25">
      <c r="A23" s="16" t="s">
        <v>27</v>
      </c>
      <c r="B23" s="16" t="s">
        <v>28</v>
      </c>
      <c r="C23" s="16" t="s">
        <v>29</v>
      </c>
      <c r="D23" s="16" t="s">
        <v>30</v>
      </c>
      <c r="E23" s="16" t="s">
        <v>31</v>
      </c>
      <c r="F23" s="16" t="s">
        <v>32</v>
      </c>
      <c r="G23" s="16" t="s">
        <v>33</v>
      </c>
    </row>
    <row r="24" spans="1:7" ht="36" customHeight="1" x14ac:dyDescent="0.25">
      <c r="A24" s="17" t="s">
        <v>34</v>
      </c>
      <c r="B24" s="17" t="s">
        <v>35</v>
      </c>
      <c r="C24" s="17" t="s">
        <v>36</v>
      </c>
      <c r="D24" s="17" t="s">
        <v>37</v>
      </c>
      <c r="E24" s="17" t="s">
        <v>38</v>
      </c>
      <c r="F24" s="17" t="s">
        <v>39</v>
      </c>
      <c r="G24" s="17" t="s">
        <v>40</v>
      </c>
    </row>
    <row r="25" spans="1:7" ht="36" customHeight="1" x14ac:dyDescent="0.25">
      <c r="A25" s="17" t="s">
        <v>41</v>
      </c>
      <c r="B25" s="17" t="s">
        <v>42</v>
      </c>
      <c r="C25" s="17" t="s">
        <v>43</v>
      </c>
      <c r="D25" s="17" t="s">
        <v>37</v>
      </c>
      <c r="E25" s="17" t="s">
        <v>44</v>
      </c>
      <c r="F25" s="17" t="s">
        <v>39</v>
      </c>
      <c r="G25" s="17" t="s">
        <v>45</v>
      </c>
    </row>
    <row r="26" spans="1:7" ht="36" customHeight="1" x14ac:dyDescent="0.25">
      <c r="A26" s="17" t="s">
        <v>46</v>
      </c>
      <c r="B26" s="17" t="s">
        <v>47</v>
      </c>
      <c r="C26" s="17" t="s">
        <v>48</v>
      </c>
      <c r="D26" s="17" t="s">
        <v>37</v>
      </c>
      <c r="E26" s="17" t="s">
        <v>49</v>
      </c>
      <c r="F26" s="17" t="s">
        <v>50</v>
      </c>
      <c r="G26" s="17" t="s">
        <v>51</v>
      </c>
    </row>
    <row r="27" spans="1:7" ht="36" customHeight="1" x14ac:dyDescent="0.25">
      <c r="A27" s="17" t="s">
        <v>46</v>
      </c>
      <c r="B27" s="17" t="s">
        <v>52</v>
      </c>
      <c r="C27" s="17" t="s">
        <v>48</v>
      </c>
      <c r="D27" s="17" t="s">
        <v>37</v>
      </c>
      <c r="E27" s="17" t="s">
        <v>53</v>
      </c>
      <c r="F27" s="17" t="s">
        <v>54</v>
      </c>
      <c r="G27" s="17" t="s">
        <v>55</v>
      </c>
    </row>
    <row r="28" spans="1:7" ht="36" customHeight="1" x14ac:dyDescent="0.25">
      <c r="A28" s="17" t="s">
        <v>46</v>
      </c>
      <c r="B28" s="17" t="s">
        <v>56</v>
      </c>
      <c r="C28" s="17" t="s">
        <v>48</v>
      </c>
      <c r="D28" s="17" t="s">
        <v>37</v>
      </c>
      <c r="E28" s="17" t="s">
        <v>57</v>
      </c>
      <c r="F28" s="17" t="s">
        <v>39</v>
      </c>
      <c r="G28" s="17" t="s">
        <v>58</v>
      </c>
    </row>
    <row r="29" spans="1:7" ht="36" customHeight="1" x14ac:dyDescent="0.25">
      <c r="A29" s="17" t="s">
        <v>59</v>
      </c>
      <c r="B29" s="17" t="s">
        <v>60</v>
      </c>
      <c r="C29" s="17" t="s">
        <v>61</v>
      </c>
      <c r="D29" s="17" t="s">
        <v>62</v>
      </c>
      <c r="E29" s="17" t="s">
        <v>63</v>
      </c>
      <c r="F29" s="17" t="s">
        <v>64</v>
      </c>
      <c r="G29" s="17" t="s">
        <v>65</v>
      </c>
    </row>
    <row r="31" spans="1:7" x14ac:dyDescent="0.25">
      <c r="A31" s="6" t="s">
        <v>66</v>
      </c>
      <c r="B31" s="6"/>
      <c r="C31" s="6"/>
      <c r="D31" s="6"/>
      <c r="E31" s="6"/>
      <c r="F31" s="6"/>
      <c r="G31" s="6"/>
    </row>
  </sheetData>
  <mergeCells count="9">
    <mergeCell ref="A1:G1"/>
    <mergeCell ref="A2:G2"/>
    <mergeCell ref="A31:G31"/>
    <mergeCell ref="B13:D13"/>
    <mergeCell ref="B14:D14"/>
    <mergeCell ref="B15:D15"/>
    <mergeCell ref="B16:D16"/>
    <mergeCell ref="B17:D17"/>
    <mergeCell ref="B18:D18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tabSelected="1" topLeftCell="A13" zoomScaleNormal="100" workbookViewId="0">
      <selection activeCell="C31" sqref="C31"/>
    </sheetView>
  </sheetViews>
  <sheetFormatPr defaultColWidth="8.7109375" defaultRowHeight="15" x14ac:dyDescent="0.25"/>
  <cols>
    <col min="1" max="1" width="34" customWidth="1"/>
    <col min="2" max="2" width="19" customWidth="1"/>
    <col min="3" max="5" width="16.28515625" customWidth="1"/>
    <col min="6" max="6" width="52" customWidth="1"/>
  </cols>
  <sheetData>
    <row r="1" spans="1:6" ht="15.75" customHeight="1" x14ac:dyDescent="0.25">
      <c r="A1" s="5" t="s">
        <v>67</v>
      </c>
      <c r="B1" s="5"/>
      <c r="C1" s="5"/>
      <c r="D1" s="5"/>
      <c r="E1" s="5"/>
      <c r="F1" s="5"/>
    </row>
    <row r="2" spans="1:6" ht="15" customHeight="1" x14ac:dyDescent="0.25">
      <c r="A2" s="4" t="s">
        <v>68</v>
      </c>
      <c r="B2" s="4"/>
      <c r="C2" s="4"/>
      <c r="D2" s="4"/>
      <c r="E2" s="4"/>
      <c r="F2" s="4"/>
    </row>
    <row r="4" spans="1:6" ht="25.5" customHeight="1" x14ac:dyDescent="0.25">
      <c r="A4" s="18" t="s">
        <v>69</v>
      </c>
      <c r="B4" s="19" t="s">
        <v>46</v>
      </c>
      <c r="C4" s="19" t="s">
        <v>41</v>
      </c>
      <c r="D4" s="19" t="s">
        <v>34</v>
      </c>
      <c r="E4" s="19" t="s">
        <v>70</v>
      </c>
      <c r="F4" s="18" t="s">
        <v>71</v>
      </c>
    </row>
    <row r="5" spans="1:6" ht="18.75" customHeight="1" x14ac:dyDescent="0.25">
      <c r="A5" s="20" t="s">
        <v>72</v>
      </c>
      <c r="B5" s="21">
        <v>550</v>
      </c>
      <c r="C5" s="21">
        <v>414</v>
      </c>
      <c r="D5" s="21">
        <v>601</v>
      </c>
      <c r="E5" s="22">
        <f>SUM(B5:D5)</f>
        <v>1565</v>
      </c>
      <c r="F5" s="23" t="s">
        <v>73</v>
      </c>
    </row>
    <row r="6" spans="1:6" ht="18.75" customHeight="1" x14ac:dyDescent="0.25">
      <c r="A6" s="20" t="s">
        <v>74</v>
      </c>
      <c r="B6" s="24">
        <v>65</v>
      </c>
      <c r="C6" s="24">
        <v>69.900000000000006</v>
      </c>
      <c r="D6" s="24">
        <v>120</v>
      </c>
      <c r="E6" s="25">
        <f>SUM(B6:D6)</f>
        <v>254.9</v>
      </c>
      <c r="F6" s="23" t="s">
        <v>75</v>
      </c>
    </row>
    <row r="7" spans="1:6" ht="18.75" customHeight="1" x14ac:dyDescent="0.25">
      <c r="A7" s="20" t="s">
        <v>76</v>
      </c>
      <c r="B7" s="21">
        <v>12</v>
      </c>
      <c r="C7" s="21">
        <v>19</v>
      </c>
      <c r="D7" s="21">
        <v>41</v>
      </c>
      <c r="E7" s="26" t="s">
        <v>64</v>
      </c>
      <c r="F7" s="23" t="s">
        <v>77</v>
      </c>
    </row>
    <row r="8" spans="1:6" ht="15" customHeight="1" x14ac:dyDescent="0.25">
      <c r="A8" s="20" t="s">
        <v>78</v>
      </c>
      <c r="B8" s="27">
        <v>0.97</v>
      </c>
      <c r="C8" s="27">
        <v>0.94399999999999995</v>
      </c>
      <c r="D8" s="27">
        <v>0.96399999999999997</v>
      </c>
      <c r="E8" s="28">
        <f>(B6*B8+C6*C8+D6*D8)/E6</f>
        <v>0.96004550804236954</v>
      </c>
      <c r="F8" s="23" t="s">
        <v>79</v>
      </c>
    </row>
    <row r="9" spans="1:6" ht="15" customHeight="1" x14ac:dyDescent="0.25">
      <c r="A9" s="20" t="s">
        <v>80</v>
      </c>
      <c r="B9" s="21">
        <v>1700</v>
      </c>
      <c r="C9" s="21">
        <v>879</v>
      </c>
      <c r="D9" s="21">
        <v>780</v>
      </c>
      <c r="E9" s="22">
        <f>SUM(B9:D9)</f>
        <v>3359</v>
      </c>
      <c r="F9" s="23" t="s">
        <v>81</v>
      </c>
    </row>
    <row r="10" spans="1:6" ht="18.75" customHeight="1" x14ac:dyDescent="0.25">
      <c r="A10" s="20" t="s">
        <v>82</v>
      </c>
      <c r="B10" s="27">
        <v>1.4999999999999999E-2</v>
      </c>
      <c r="C10" s="27">
        <v>6.4000000000000001E-2</v>
      </c>
      <c r="D10" s="27">
        <v>2.8000000000000001E-2</v>
      </c>
      <c r="E10" s="26" t="s">
        <v>64</v>
      </c>
      <c r="F10" s="23" t="s">
        <v>83</v>
      </c>
    </row>
    <row r="11" spans="1:6" ht="18.75" customHeight="1" x14ac:dyDescent="0.25">
      <c r="A11" s="20" t="s">
        <v>84</v>
      </c>
      <c r="B11" s="29">
        <v>559229</v>
      </c>
      <c r="C11" s="29">
        <v>553694</v>
      </c>
      <c r="D11" s="29">
        <v>689484</v>
      </c>
      <c r="E11" s="30">
        <f>SUM(B11:D11)</f>
        <v>1802407</v>
      </c>
      <c r="F11" s="23" t="s">
        <v>85</v>
      </c>
    </row>
    <row r="12" spans="1:6" ht="18.75" customHeight="1" x14ac:dyDescent="0.25">
      <c r="A12" s="20" t="s">
        <v>86</v>
      </c>
      <c r="B12" s="31">
        <v>8.81</v>
      </c>
      <c r="C12" s="31">
        <v>8.41</v>
      </c>
      <c r="D12" s="31">
        <v>5.96</v>
      </c>
      <c r="E12" s="26" t="s">
        <v>64</v>
      </c>
      <c r="F12" s="23" t="s">
        <v>87</v>
      </c>
    </row>
    <row r="13" spans="1:6" ht="18.75" customHeight="1" x14ac:dyDescent="0.25">
      <c r="A13" s="20" t="s">
        <v>88</v>
      </c>
      <c r="B13" s="21">
        <v>118000</v>
      </c>
      <c r="C13" s="21">
        <v>169000</v>
      </c>
      <c r="D13" s="21">
        <v>200000</v>
      </c>
      <c r="E13" s="22">
        <f>E6*1000000/E5</f>
        <v>162875.39936102237</v>
      </c>
      <c r="F13" s="23" t="s">
        <v>89</v>
      </c>
    </row>
    <row r="14" spans="1:6" ht="18.75" customHeight="1" x14ac:dyDescent="0.25">
      <c r="A14" s="20" t="s">
        <v>90</v>
      </c>
      <c r="B14" s="21">
        <v>34900</v>
      </c>
      <c r="C14" s="21">
        <v>74800</v>
      </c>
      <c r="D14" s="21">
        <v>148200</v>
      </c>
      <c r="E14" s="26" t="s">
        <v>64</v>
      </c>
      <c r="F14" s="23" t="s">
        <v>91</v>
      </c>
    </row>
    <row r="15" spans="1:6" ht="18.75" customHeight="1" x14ac:dyDescent="0.25">
      <c r="A15" s="20" t="s">
        <v>92</v>
      </c>
      <c r="B15" s="27">
        <v>0.40100000000000002</v>
      </c>
      <c r="C15" s="27">
        <v>0.53300000000000003</v>
      </c>
      <c r="D15" s="27">
        <v>0.38200000000000001</v>
      </c>
      <c r="E15" s="26" t="s">
        <v>64</v>
      </c>
      <c r="F15" s="23" t="s">
        <v>93</v>
      </c>
    </row>
    <row r="16" spans="1:6" ht="18.75" customHeight="1" x14ac:dyDescent="0.25">
      <c r="A16" s="20" t="s">
        <v>94</v>
      </c>
      <c r="B16" s="24">
        <v>3.47</v>
      </c>
      <c r="C16" s="24">
        <v>1.07</v>
      </c>
      <c r="D16" s="32" t="s">
        <v>64</v>
      </c>
      <c r="E16" s="25">
        <f>SUM(B16:C16)</f>
        <v>4.54</v>
      </c>
      <c r="F16" s="23" t="s">
        <v>95</v>
      </c>
    </row>
    <row r="18" spans="1:6" ht="25.5" customHeight="1" x14ac:dyDescent="0.25">
      <c r="A18" s="33" t="s">
        <v>96</v>
      </c>
      <c r="B18" s="34"/>
      <c r="C18" s="34"/>
      <c r="D18" s="34"/>
      <c r="E18" s="34"/>
      <c r="F18" s="34"/>
    </row>
    <row r="19" spans="1:6" ht="24.95" customHeight="1" x14ac:dyDescent="0.25">
      <c r="A19" s="20" t="s">
        <v>97</v>
      </c>
      <c r="B19" s="29">
        <v>528345</v>
      </c>
      <c r="C19" s="29">
        <v>535596</v>
      </c>
      <c r="D19" s="29">
        <v>673359</v>
      </c>
      <c r="E19" s="30">
        <f>SUM(B19:D19)</f>
        <v>1737300</v>
      </c>
      <c r="F19" s="23" t="s">
        <v>98</v>
      </c>
    </row>
    <row r="20" spans="1:6" ht="24.95" customHeight="1" x14ac:dyDescent="0.25">
      <c r="A20" s="20" t="s">
        <v>99</v>
      </c>
      <c r="B20" s="29">
        <v>32113</v>
      </c>
      <c r="C20" s="29">
        <v>84886</v>
      </c>
      <c r="D20" s="29">
        <v>132160</v>
      </c>
      <c r="E20" s="30">
        <f>SUM(B20:D20)</f>
        <v>249159</v>
      </c>
      <c r="F20" s="23" t="s">
        <v>100</v>
      </c>
    </row>
    <row r="21" spans="1:6" ht="24.95" customHeight="1" x14ac:dyDescent="0.25">
      <c r="A21" s="20" t="s">
        <v>101</v>
      </c>
      <c r="B21" s="29">
        <v>900</v>
      </c>
      <c r="C21" s="29">
        <v>0</v>
      </c>
      <c r="D21" s="29">
        <v>385</v>
      </c>
      <c r="E21" s="30">
        <f>SUM(B21:D21)</f>
        <v>1285</v>
      </c>
      <c r="F21" s="23" t="s">
        <v>102</v>
      </c>
    </row>
    <row r="22" spans="1:6" ht="24.95" customHeight="1" x14ac:dyDescent="0.25">
      <c r="A22" s="35" t="s">
        <v>103</v>
      </c>
      <c r="B22" s="30">
        <f>B20-B21</f>
        <v>31213</v>
      </c>
      <c r="C22" s="30">
        <f>C20-C21</f>
        <v>84886</v>
      </c>
      <c r="D22" s="30">
        <f>D20-D21</f>
        <v>131775</v>
      </c>
      <c r="E22" s="30">
        <f>E20-E21</f>
        <v>247874</v>
      </c>
    </row>
    <row r="23" spans="1:6" ht="24.95" customHeight="1" x14ac:dyDescent="0.25">
      <c r="A23" s="35" t="s">
        <v>104</v>
      </c>
      <c r="B23" s="30">
        <f>B19-B22</f>
        <v>497132</v>
      </c>
      <c r="C23" s="30">
        <f>C19-C22</f>
        <v>450710</v>
      </c>
      <c r="D23" s="30">
        <f>D19-D22</f>
        <v>541584</v>
      </c>
      <c r="E23" s="30">
        <f>E19-E22</f>
        <v>1489426</v>
      </c>
    </row>
    <row r="24" spans="1:6" ht="24.95" customHeight="1" x14ac:dyDescent="0.25">
      <c r="A24" s="20" t="s">
        <v>105</v>
      </c>
      <c r="B24" s="29">
        <v>1627275</v>
      </c>
      <c r="C24" s="29">
        <v>2565866</v>
      </c>
      <c r="D24" s="29">
        <v>3266099</v>
      </c>
      <c r="E24" s="30">
        <f>SUM(B24:D24)</f>
        <v>7459240</v>
      </c>
      <c r="F24" s="23" t="s">
        <v>106</v>
      </c>
    </row>
    <row r="25" spans="1:6" ht="24.95" customHeight="1" x14ac:dyDescent="0.25">
      <c r="A25" s="20" t="s">
        <v>107</v>
      </c>
      <c r="B25" s="21">
        <v>53348800</v>
      </c>
      <c r="C25" s="21">
        <v>136501414</v>
      </c>
      <c r="D25" s="21">
        <v>194794968</v>
      </c>
      <c r="E25" s="22">
        <f>SUM(B25:D25)</f>
        <v>384645182</v>
      </c>
      <c r="F25" s="23" t="s">
        <v>108</v>
      </c>
    </row>
    <row r="26" spans="1:6" ht="24.95" customHeight="1" x14ac:dyDescent="0.25">
      <c r="A26" s="35" t="s">
        <v>109</v>
      </c>
      <c r="B26" s="31">
        <v>178.14</v>
      </c>
      <c r="C26" s="31">
        <v>57.27</v>
      </c>
      <c r="D26" s="31">
        <v>36.76</v>
      </c>
      <c r="E26" s="26" t="s">
        <v>64</v>
      </c>
      <c r="F26" s="23" t="s">
        <v>110</v>
      </c>
    </row>
    <row r="27" spans="1:6" ht="24.95" customHeight="1" x14ac:dyDescent="0.25">
      <c r="A27" s="20" t="s">
        <v>111</v>
      </c>
      <c r="B27" s="29">
        <f>IF(B26="","",B26*B25/1000)</f>
        <v>9503555.2320000008</v>
      </c>
      <c r="C27" s="29">
        <f>IF(C26="","",C26*C25/1000)</f>
        <v>7817435.9797800006</v>
      </c>
      <c r="D27" s="29">
        <f>IF(D26="","",D26*D25/1000)</f>
        <v>7160663.0236799996</v>
      </c>
      <c r="E27" s="30">
        <f>IF(COUNT(B27:D27)=3,SUM(B27:D27),"")</f>
        <v>24481654.235459998</v>
      </c>
    </row>
    <row r="28" spans="1:6" ht="24.95" customHeight="1" x14ac:dyDescent="0.25">
      <c r="A28" s="35" t="s">
        <v>112</v>
      </c>
      <c r="B28" s="30">
        <f>IF(B27="","",B24+B27)</f>
        <v>11130830.232000001</v>
      </c>
      <c r="C28" s="30">
        <f>IF(C27="","",C24+C27)</f>
        <v>10383301.97978</v>
      </c>
      <c r="D28" s="30">
        <f>IF(D27="","",D24+D27)</f>
        <v>10426762.02368</v>
      </c>
      <c r="E28" s="30">
        <f>IF(E27="","",E24+E27)</f>
        <v>31940894.235459998</v>
      </c>
    </row>
    <row r="29" spans="1:6" ht="24.95" customHeight="1" x14ac:dyDescent="0.25">
      <c r="A29" s="35" t="s">
        <v>113</v>
      </c>
      <c r="B29" s="36">
        <f>IF(B28="","",B19/B28)</f>
        <v>4.7466809661786236E-2</v>
      </c>
      <c r="C29" s="36">
        <f>IF(C28="","",C19/C28)</f>
        <v>5.1582435052259568E-2</v>
      </c>
      <c r="D29" s="36">
        <f>IF(D28="","",D19/D28)</f>
        <v>6.4579876137073861E-2</v>
      </c>
      <c r="E29" s="36">
        <f>IF(E28="","",E19/E28)</f>
        <v>5.4391088339389451E-2</v>
      </c>
      <c r="F29" s="23" t="s">
        <v>114</v>
      </c>
    </row>
    <row r="30" spans="1:6" ht="24.95" customHeight="1" x14ac:dyDescent="0.25">
      <c r="A30" s="35" t="s">
        <v>115</v>
      </c>
      <c r="B30" s="36">
        <f>IF(B27="","",B23/B27)</f>
        <v>5.2310107940034538E-2</v>
      </c>
      <c r="C30" s="36">
        <f>IF(C27="","",C23/C27)</f>
        <v>5.7654453604196187E-2</v>
      </c>
      <c r="D30" s="36">
        <f>IF(D27="","",D23/D27)</f>
        <v>7.5633219746412503E-2</v>
      </c>
      <c r="E30" s="36">
        <f>IF(E27="","",E23/E27)</f>
        <v>6.0838454202276432E-2</v>
      </c>
      <c r="F30" s="23" t="s">
        <v>116</v>
      </c>
    </row>
    <row r="32" spans="1:6" ht="15" customHeight="1" x14ac:dyDescent="0.25">
      <c r="A32" s="3" t="s">
        <v>117</v>
      </c>
      <c r="B32" s="3"/>
      <c r="C32" s="3"/>
      <c r="D32" s="3"/>
      <c r="E32" s="3"/>
      <c r="F32" s="3"/>
    </row>
    <row r="34" spans="1:4" x14ac:dyDescent="0.25">
      <c r="A34" s="37" t="s">
        <v>118</v>
      </c>
    </row>
    <row r="35" spans="1:4" x14ac:dyDescent="0.25">
      <c r="B35" t="str">
        <f>B4</f>
        <v>EastGroup (EGP)</v>
      </c>
      <c r="C35" t="str">
        <f>C4</f>
        <v>First Industrial (FR)</v>
      </c>
      <c r="D35" t="str">
        <f>D4</f>
        <v>STAG Industrial</v>
      </c>
    </row>
    <row r="36" spans="1:4" x14ac:dyDescent="0.25">
      <c r="A36" t="s">
        <v>119</v>
      </c>
      <c r="B36" s="38">
        <f t="shared" ref="B36:D37" si="0">B13/1000</f>
        <v>118</v>
      </c>
      <c r="C36" s="38">
        <f t="shared" si="0"/>
        <v>169</v>
      </c>
      <c r="D36" s="38">
        <f t="shared" si="0"/>
        <v>200</v>
      </c>
    </row>
    <row r="37" spans="1:4" x14ac:dyDescent="0.25">
      <c r="A37" t="s">
        <v>120</v>
      </c>
      <c r="B37" s="38">
        <f t="shared" si="0"/>
        <v>34.9</v>
      </c>
      <c r="C37" s="38">
        <f t="shared" si="0"/>
        <v>74.8</v>
      </c>
      <c r="D37" s="38">
        <f t="shared" si="0"/>
        <v>148.19999999999999</v>
      </c>
    </row>
    <row r="38" spans="1:4" x14ac:dyDescent="0.25">
      <c r="A38" t="s">
        <v>121</v>
      </c>
      <c r="B38" s="39">
        <f>B12</f>
        <v>8.81</v>
      </c>
      <c r="C38" s="39">
        <f>C12</f>
        <v>8.41</v>
      </c>
      <c r="D38" s="39">
        <f>D12</f>
        <v>5.96</v>
      </c>
    </row>
  </sheetData>
  <mergeCells count="3">
    <mergeCell ref="A1:F1"/>
    <mergeCell ref="A2:F2"/>
    <mergeCell ref="A32:F32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0"/>
  <sheetViews>
    <sheetView zoomScaleNormal="100" workbookViewId="0">
      <selection activeCell="N48" sqref="N48"/>
    </sheetView>
  </sheetViews>
  <sheetFormatPr defaultColWidth="8.7109375" defaultRowHeight="15" x14ac:dyDescent="0.25"/>
  <cols>
    <col min="1" max="1" width="22" customWidth="1"/>
    <col min="2" max="15" width="10.7109375" customWidth="1"/>
  </cols>
  <sheetData>
    <row r="1" spans="1:15" ht="19.5" customHeight="1" x14ac:dyDescent="0.25">
      <c r="A1" s="2" t="s">
        <v>122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customHeight="1" x14ac:dyDescent="0.25">
      <c r="A2" s="15" t="s">
        <v>123</v>
      </c>
    </row>
    <row r="4" spans="1:15" ht="15" customHeight="1" x14ac:dyDescent="0.25">
      <c r="A4" s="1" t="s">
        <v>27</v>
      </c>
      <c r="B4" s="1" t="s">
        <v>124</v>
      </c>
      <c r="C4" s="1"/>
      <c r="D4" s="1" t="s">
        <v>125</v>
      </c>
      <c r="E4" s="1"/>
      <c r="F4" s="1" t="s">
        <v>126</v>
      </c>
      <c r="G4" s="1"/>
      <c r="H4" s="1" t="s">
        <v>127</v>
      </c>
      <c r="I4" s="1"/>
      <c r="J4" s="1" t="s">
        <v>128</v>
      </c>
      <c r="K4" s="1"/>
      <c r="L4" s="1" t="s">
        <v>129</v>
      </c>
      <c r="M4" s="1"/>
      <c r="N4" s="1" t="s">
        <v>130</v>
      </c>
      <c r="O4" s="1"/>
    </row>
    <row r="5" spans="1:15" ht="15" customHeight="1" x14ac:dyDescent="0.25">
      <c r="A5" s="1"/>
      <c r="B5" s="16" t="s">
        <v>131</v>
      </c>
      <c r="C5" s="16" t="s">
        <v>132</v>
      </c>
      <c r="D5" s="16" t="s">
        <v>131</v>
      </c>
      <c r="E5" s="16" t="s">
        <v>132</v>
      </c>
      <c r="F5" s="16" t="s">
        <v>131</v>
      </c>
      <c r="G5" s="16" t="s">
        <v>132</v>
      </c>
      <c r="H5" s="16" t="s">
        <v>131</v>
      </c>
      <c r="I5" s="16" t="s">
        <v>132</v>
      </c>
      <c r="J5" s="16" t="s">
        <v>131</v>
      </c>
      <c r="K5" s="16" t="s">
        <v>132</v>
      </c>
      <c r="L5" s="16" t="s">
        <v>131</v>
      </c>
      <c r="M5" s="16" t="s">
        <v>132</v>
      </c>
      <c r="N5" s="16" t="s">
        <v>131</v>
      </c>
      <c r="O5" s="16" t="s">
        <v>132</v>
      </c>
    </row>
    <row r="6" spans="1:15" ht="15" customHeight="1" x14ac:dyDescent="0.25">
      <c r="A6" s="40" t="s">
        <v>46</v>
      </c>
      <c r="B6" s="41">
        <f>EGP_detail!B63</f>
        <v>0</v>
      </c>
      <c r="C6" s="41">
        <f>EGP_detail!B37</f>
        <v>0</v>
      </c>
      <c r="D6" s="41">
        <f>EGP_detail!B64</f>
        <v>0</v>
      </c>
      <c r="E6" s="41">
        <f>EGP_detail!B38</f>
        <v>0</v>
      </c>
      <c r="F6" s="41">
        <f>EGP_detail!B65</f>
        <v>172</v>
      </c>
      <c r="G6" s="41">
        <f>EGP_detail!B39</f>
        <v>24767000</v>
      </c>
      <c r="H6" s="41">
        <f>EGP_detail!B66</f>
        <v>196</v>
      </c>
      <c r="I6" s="41">
        <f>EGP_detail!B40</f>
        <v>27142000</v>
      </c>
      <c r="J6" s="41">
        <f>EGP_detail!B67</f>
        <v>14</v>
      </c>
      <c r="K6" s="41">
        <f>EGP_detail!B41</f>
        <v>2383000</v>
      </c>
      <c r="L6" s="41">
        <f>EGP_detail!B68</f>
        <v>40</v>
      </c>
      <c r="M6" s="41">
        <f>EGP_detail!B42</f>
        <v>7269000</v>
      </c>
      <c r="N6" s="41">
        <f t="shared" ref="N6:O8" si="0">B6+D6+F6+H6+J6+L6</f>
        <v>422</v>
      </c>
      <c r="O6" s="41">
        <f t="shared" si="0"/>
        <v>61561000</v>
      </c>
    </row>
    <row r="7" spans="1:15" ht="15" customHeight="1" x14ac:dyDescent="0.25">
      <c r="A7" s="40" t="s">
        <v>41</v>
      </c>
      <c r="B7" s="41">
        <f>FR_detail!B26</f>
        <v>41</v>
      </c>
      <c r="C7" s="41">
        <f>FR_detail!C26</f>
        <v>10730587</v>
      </c>
      <c r="D7" s="41">
        <f>FR_detail!B27</f>
        <v>45</v>
      </c>
      <c r="E7" s="41">
        <f>FR_detail!C27</f>
        <v>9099804</v>
      </c>
      <c r="F7" s="41">
        <f>FR_detail!B28</f>
        <v>81</v>
      </c>
      <c r="G7" s="41">
        <f>FR_detail!C28</f>
        <v>15499720</v>
      </c>
      <c r="H7" s="41">
        <f>FR_detail!B29</f>
        <v>107</v>
      </c>
      <c r="I7" s="41">
        <f>FR_detail!C29</f>
        <v>17421412</v>
      </c>
      <c r="J7" s="41">
        <f>FR_detail!B30</f>
        <v>36</v>
      </c>
      <c r="K7" s="41">
        <f>FR_detail!C30</f>
        <v>3742551</v>
      </c>
      <c r="L7" s="41">
        <f>FR_detail!B31</f>
        <v>104</v>
      </c>
      <c r="M7" s="41">
        <f>FR_detail!C31</f>
        <v>13390693</v>
      </c>
      <c r="N7" s="41">
        <f t="shared" si="0"/>
        <v>414</v>
      </c>
      <c r="O7" s="41">
        <f t="shared" si="0"/>
        <v>69884767</v>
      </c>
    </row>
    <row r="8" spans="1:15" ht="15" customHeight="1" x14ac:dyDescent="0.25">
      <c r="A8" s="40" t="s">
        <v>34</v>
      </c>
      <c r="B8" s="41">
        <f>STAG_detail!B49</f>
        <v>90</v>
      </c>
      <c r="C8" s="41">
        <f>STAG_detail!C49</f>
        <v>16286224</v>
      </c>
      <c r="D8" s="41">
        <f>STAG_detail!B50</f>
        <v>245</v>
      </c>
      <c r="E8" s="41">
        <f>STAG_detail!C50</f>
        <v>50825891</v>
      </c>
      <c r="F8" s="41">
        <f>STAG_detail!B51</f>
        <v>164</v>
      </c>
      <c r="G8" s="41">
        <f>STAG_detail!C51</f>
        <v>37406547</v>
      </c>
      <c r="H8" s="41">
        <f>STAG_detail!B52</f>
        <v>53</v>
      </c>
      <c r="I8" s="41">
        <f>STAG_detail!C52</f>
        <v>9496076</v>
      </c>
      <c r="J8" s="41">
        <f>STAG_detail!B53</f>
        <v>15</v>
      </c>
      <c r="K8" s="41">
        <f>STAG_detail!C53</f>
        <v>1562450</v>
      </c>
      <c r="L8" s="41">
        <f>STAG_detail!B54</f>
        <v>34</v>
      </c>
      <c r="M8" s="41">
        <f>STAG_detail!C54</f>
        <v>4397161</v>
      </c>
      <c r="N8" s="41">
        <f t="shared" si="0"/>
        <v>601</v>
      </c>
      <c r="O8" s="41">
        <f t="shared" si="0"/>
        <v>119974349</v>
      </c>
    </row>
    <row r="9" spans="1:15" ht="15" customHeight="1" x14ac:dyDescent="0.25">
      <c r="A9" s="42" t="s">
        <v>130</v>
      </c>
      <c r="B9" s="43">
        <f t="shared" ref="B9:O9" si="1">SUM(B6:B8)</f>
        <v>131</v>
      </c>
      <c r="C9" s="43">
        <f t="shared" si="1"/>
        <v>27016811</v>
      </c>
      <c r="D9" s="43">
        <f t="shared" si="1"/>
        <v>290</v>
      </c>
      <c r="E9" s="43">
        <f t="shared" si="1"/>
        <v>59925695</v>
      </c>
      <c r="F9" s="43">
        <f t="shared" si="1"/>
        <v>417</v>
      </c>
      <c r="G9" s="43">
        <f t="shared" si="1"/>
        <v>77673267</v>
      </c>
      <c r="H9" s="43">
        <f t="shared" si="1"/>
        <v>356</v>
      </c>
      <c r="I9" s="43">
        <f t="shared" si="1"/>
        <v>54059488</v>
      </c>
      <c r="J9" s="43">
        <f t="shared" si="1"/>
        <v>65</v>
      </c>
      <c r="K9" s="43">
        <f t="shared" si="1"/>
        <v>7688001</v>
      </c>
      <c r="L9" s="43">
        <f t="shared" si="1"/>
        <v>178</v>
      </c>
      <c r="M9" s="43">
        <f t="shared" si="1"/>
        <v>25056854</v>
      </c>
      <c r="N9" s="43">
        <f t="shared" si="1"/>
        <v>1437</v>
      </c>
      <c r="O9" s="43">
        <f t="shared" si="1"/>
        <v>251420116</v>
      </c>
    </row>
    <row r="11" spans="1:15" ht="15" customHeight="1" x14ac:dyDescent="0.25">
      <c r="A11" s="3" t="s">
        <v>133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15" customHeight="1" x14ac:dyDescent="0.25">
      <c r="A12" s="3" t="s">
        <v>134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15" customHeight="1" x14ac:dyDescent="0.25">
      <c r="A13" s="3" t="s">
        <v>135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15" customHeight="1" x14ac:dyDescent="0.25">
      <c r="A14" s="3" t="s">
        <v>136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6" spans="1:15" x14ac:dyDescent="0.25">
      <c r="A16" s="37" t="s">
        <v>137</v>
      </c>
    </row>
    <row r="17" spans="1:7" x14ac:dyDescent="0.25">
      <c r="A17" t="s">
        <v>27</v>
      </c>
      <c r="B17" t="s">
        <v>124</v>
      </c>
      <c r="C17" t="s">
        <v>125</v>
      </c>
      <c r="D17" t="s">
        <v>126</v>
      </c>
      <c r="E17" t="s">
        <v>127</v>
      </c>
      <c r="F17" t="s">
        <v>128</v>
      </c>
      <c r="G17" t="s">
        <v>129</v>
      </c>
    </row>
    <row r="18" spans="1:7" x14ac:dyDescent="0.25">
      <c r="A18" t="s">
        <v>46</v>
      </c>
      <c r="B18" s="44">
        <f>C6/1000000</f>
        <v>0</v>
      </c>
      <c r="C18" s="44">
        <f>E6/1000000</f>
        <v>0</v>
      </c>
      <c r="D18" s="44">
        <f>G6/1000000</f>
        <v>24.766999999999999</v>
      </c>
      <c r="E18" s="44">
        <f>I6/1000000</f>
        <v>27.141999999999999</v>
      </c>
      <c r="F18" s="44">
        <f>K6/1000000</f>
        <v>2.383</v>
      </c>
      <c r="G18" s="44">
        <f>M6/1000000</f>
        <v>7.2690000000000001</v>
      </c>
    </row>
    <row r="19" spans="1:7" x14ac:dyDescent="0.25">
      <c r="A19" t="s">
        <v>41</v>
      </c>
      <c r="B19" s="44">
        <f>C7/1000000</f>
        <v>10.730587</v>
      </c>
      <c r="C19" s="44">
        <f>E7/1000000</f>
        <v>9.0998040000000007</v>
      </c>
      <c r="D19" s="44">
        <f>G7/1000000</f>
        <v>15.49972</v>
      </c>
      <c r="E19" s="44">
        <f>I7/1000000</f>
        <v>17.421412</v>
      </c>
      <c r="F19" s="44">
        <f>K7/1000000</f>
        <v>3.7425510000000002</v>
      </c>
      <c r="G19" s="44">
        <f>M7/1000000</f>
        <v>13.390693000000001</v>
      </c>
    </row>
    <row r="20" spans="1:7" x14ac:dyDescent="0.25">
      <c r="A20" t="s">
        <v>34</v>
      </c>
      <c r="B20" s="44">
        <f>C8/1000000</f>
        <v>16.286224000000001</v>
      </c>
      <c r="C20" s="44">
        <f>E8/1000000</f>
        <v>50.825890999999999</v>
      </c>
      <c r="D20" s="44">
        <f>G8/1000000</f>
        <v>37.406547000000003</v>
      </c>
      <c r="E20" s="44">
        <f>I8/1000000</f>
        <v>9.4960760000000004</v>
      </c>
      <c r="F20" s="44">
        <f>K8/1000000</f>
        <v>1.5624499999999999</v>
      </c>
      <c r="G20" s="44">
        <f>M8/1000000</f>
        <v>4.3971609999999997</v>
      </c>
    </row>
  </sheetData>
  <mergeCells count="13">
    <mergeCell ref="A11:O11"/>
    <mergeCell ref="A12:O12"/>
    <mergeCell ref="A13:O13"/>
    <mergeCell ref="A14:O14"/>
    <mergeCell ref="A1:O1"/>
    <mergeCell ref="A4:A5"/>
    <mergeCell ref="B4:C4"/>
    <mergeCell ref="D4:E4"/>
    <mergeCell ref="F4:G4"/>
    <mergeCell ref="H4:I4"/>
    <mergeCell ref="J4:K4"/>
    <mergeCell ref="L4:M4"/>
    <mergeCell ref="N4:O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8"/>
  <sheetViews>
    <sheetView topLeftCell="A19" zoomScaleNormal="100" workbookViewId="0">
      <selection activeCell="B40" sqref="B40"/>
    </sheetView>
  </sheetViews>
  <sheetFormatPr defaultColWidth="8.7109375" defaultRowHeight="15" x14ac:dyDescent="0.25"/>
  <cols>
    <col min="1" max="1" width="24" customWidth="1"/>
    <col min="2" max="2" width="16" customWidth="1"/>
    <col min="4" max="4" width="14" customWidth="1"/>
    <col min="5" max="5" width="16" customWidth="1"/>
    <col min="6" max="6" width="12.140625" bestFit="1" customWidth="1"/>
  </cols>
  <sheetData>
    <row r="1" spans="1:6" ht="15.75" customHeight="1" x14ac:dyDescent="0.25">
      <c r="A1" s="2" t="s">
        <v>138</v>
      </c>
      <c r="B1" s="2"/>
      <c r="C1" s="2"/>
      <c r="D1" s="2"/>
      <c r="E1" s="2"/>
      <c r="F1" s="2"/>
    </row>
    <row r="3" spans="1:6" ht="15" customHeight="1" x14ac:dyDescent="0.25">
      <c r="A3" s="45" t="s">
        <v>139</v>
      </c>
    </row>
    <row r="4" spans="1:6" ht="15" customHeight="1" x14ac:dyDescent="0.25">
      <c r="A4" s="16" t="s">
        <v>140</v>
      </c>
      <c r="B4" s="16" t="s">
        <v>141</v>
      </c>
      <c r="C4" s="16" t="s">
        <v>142</v>
      </c>
      <c r="D4" s="16" t="s">
        <v>143</v>
      </c>
      <c r="E4" s="16" t="s">
        <v>144</v>
      </c>
      <c r="F4" s="16" t="s">
        <v>145</v>
      </c>
    </row>
    <row r="5" spans="1:6" ht="15" customHeight="1" x14ac:dyDescent="0.25">
      <c r="A5" s="46" t="s">
        <v>146</v>
      </c>
      <c r="B5" s="46" t="s">
        <v>147</v>
      </c>
      <c r="C5" s="46" t="s">
        <v>127</v>
      </c>
      <c r="D5" s="47" t="s">
        <v>148</v>
      </c>
      <c r="E5" s="48"/>
      <c r="F5" s="49">
        <v>6428000</v>
      </c>
    </row>
    <row r="6" spans="1:6" ht="15" customHeight="1" x14ac:dyDescent="0.25">
      <c r="A6" s="46" t="s">
        <v>149</v>
      </c>
      <c r="B6" s="46" t="s">
        <v>147</v>
      </c>
      <c r="C6" s="46" t="s">
        <v>127</v>
      </c>
      <c r="D6" s="47" t="s">
        <v>148</v>
      </c>
      <c r="E6" s="48"/>
      <c r="F6" s="49">
        <v>7108000</v>
      </c>
    </row>
    <row r="7" spans="1:6" ht="15" customHeight="1" x14ac:dyDescent="0.25">
      <c r="A7" s="46" t="s">
        <v>150</v>
      </c>
      <c r="B7" s="46" t="s">
        <v>147</v>
      </c>
      <c r="C7" s="46" t="s">
        <v>127</v>
      </c>
      <c r="D7" s="47" t="s">
        <v>148</v>
      </c>
      <c r="E7" s="48"/>
      <c r="F7" s="49">
        <v>4899000</v>
      </c>
    </row>
    <row r="8" spans="1:6" ht="15" customHeight="1" x14ac:dyDescent="0.25">
      <c r="A8" s="46" t="s">
        <v>151</v>
      </c>
      <c r="B8" s="46" t="s">
        <v>147</v>
      </c>
      <c r="C8" s="46" t="s">
        <v>127</v>
      </c>
      <c r="D8" s="47" t="s">
        <v>148</v>
      </c>
      <c r="E8" s="48"/>
      <c r="F8" s="49">
        <v>1756000</v>
      </c>
    </row>
    <row r="9" spans="1:6" ht="15" customHeight="1" x14ac:dyDescent="0.25">
      <c r="A9" s="46" t="s">
        <v>152</v>
      </c>
      <c r="B9" s="46" t="s">
        <v>147</v>
      </c>
      <c r="C9" s="46" t="s">
        <v>127</v>
      </c>
      <c r="D9" s="47" t="s">
        <v>148</v>
      </c>
      <c r="E9" s="48"/>
      <c r="F9" s="49">
        <v>1459000</v>
      </c>
    </row>
    <row r="10" spans="1:6" ht="15" customHeight="1" x14ac:dyDescent="0.25">
      <c r="A10" s="46" t="s">
        <v>153</v>
      </c>
      <c r="B10" s="46" t="s">
        <v>147</v>
      </c>
      <c r="C10" s="46" t="s">
        <v>127</v>
      </c>
      <c r="D10" s="47" t="s">
        <v>148</v>
      </c>
      <c r="E10" s="48"/>
      <c r="F10" s="49">
        <v>1126000</v>
      </c>
    </row>
    <row r="11" spans="1:6" ht="15" customHeight="1" x14ac:dyDescent="0.25">
      <c r="A11" s="46" t="s">
        <v>154</v>
      </c>
      <c r="B11" s="46" t="s">
        <v>155</v>
      </c>
      <c r="C11" s="46" t="s">
        <v>126</v>
      </c>
      <c r="D11" s="47" t="s">
        <v>148</v>
      </c>
      <c r="E11" s="48"/>
      <c r="F11" s="49">
        <v>4984000</v>
      </c>
    </row>
    <row r="12" spans="1:6" ht="15" customHeight="1" x14ac:dyDescent="0.25">
      <c r="A12" s="46" t="s">
        <v>156</v>
      </c>
      <c r="B12" s="46" t="s">
        <v>155</v>
      </c>
      <c r="C12" s="46" t="s">
        <v>126</v>
      </c>
      <c r="D12" s="47" t="s">
        <v>148</v>
      </c>
      <c r="E12" s="48"/>
      <c r="F12" s="49">
        <v>4656000</v>
      </c>
    </row>
    <row r="13" spans="1:6" ht="15" customHeight="1" x14ac:dyDescent="0.25">
      <c r="A13" s="46" t="s">
        <v>157</v>
      </c>
      <c r="B13" s="46" t="s">
        <v>155</v>
      </c>
      <c r="C13" s="46" t="s">
        <v>126</v>
      </c>
      <c r="D13" s="47" t="s">
        <v>148</v>
      </c>
      <c r="E13" s="48"/>
      <c r="F13" s="49">
        <v>2034000</v>
      </c>
    </row>
    <row r="14" spans="1:6" ht="15" customHeight="1" x14ac:dyDescent="0.25">
      <c r="A14" s="46" t="s">
        <v>158</v>
      </c>
      <c r="B14" s="46" t="s">
        <v>155</v>
      </c>
      <c r="C14" s="46" t="s">
        <v>126</v>
      </c>
      <c r="D14" s="47" t="s">
        <v>148</v>
      </c>
      <c r="E14" s="48"/>
      <c r="F14" s="49">
        <v>2273000</v>
      </c>
    </row>
    <row r="15" spans="1:6" ht="15" customHeight="1" x14ac:dyDescent="0.25">
      <c r="A15" s="46" t="s">
        <v>159</v>
      </c>
      <c r="B15" s="46" t="s">
        <v>155</v>
      </c>
      <c r="C15" s="46" t="s">
        <v>126</v>
      </c>
      <c r="D15" s="47" t="s">
        <v>148</v>
      </c>
      <c r="E15" s="48"/>
      <c r="F15" s="49">
        <v>996000</v>
      </c>
    </row>
    <row r="16" spans="1:6" ht="15" customHeight="1" x14ac:dyDescent="0.25">
      <c r="A16" s="46" t="s">
        <v>160</v>
      </c>
      <c r="B16" s="46" t="s">
        <v>161</v>
      </c>
      <c r="C16" s="46" t="s">
        <v>129</v>
      </c>
      <c r="D16" s="47" t="s">
        <v>148</v>
      </c>
      <c r="E16" s="48"/>
      <c r="F16" s="49">
        <v>2463000</v>
      </c>
    </row>
    <row r="17" spans="1:6" ht="15" customHeight="1" x14ac:dyDescent="0.25">
      <c r="A17" s="46" t="s">
        <v>162</v>
      </c>
      <c r="B17" s="46" t="s">
        <v>161</v>
      </c>
      <c r="C17" s="46" t="s">
        <v>129</v>
      </c>
      <c r="D17" s="47" t="s">
        <v>148</v>
      </c>
      <c r="E17" s="48"/>
      <c r="F17" s="49">
        <v>2146000</v>
      </c>
    </row>
    <row r="18" spans="1:6" ht="15" customHeight="1" x14ac:dyDescent="0.25">
      <c r="A18" s="46" t="s">
        <v>163</v>
      </c>
      <c r="B18" s="46" t="s">
        <v>161</v>
      </c>
      <c r="C18" s="46" t="s">
        <v>129</v>
      </c>
      <c r="D18" s="47" t="s">
        <v>148</v>
      </c>
      <c r="E18" s="48"/>
      <c r="F18" s="49">
        <v>1933000</v>
      </c>
    </row>
    <row r="19" spans="1:6" ht="15" customHeight="1" x14ac:dyDescent="0.25">
      <c r="A19" s="46" t="s">
        <v>164</v>
      </c>
      <c r="B19" s="46" t="s">
        <v>161</v>
      </c>
      <c r="C19" s="46" t="s">
        <v>129</v>
      </c>
      <c r="D19" s="47" t="s">
        <v>148</v>
      </c>
      <c r="E19" s="48"/>
      <c r="F19" s="49">
        <v>329000</v>
      </c>
    </row>
    <row r="20" spans="1:6" ht="15" customHeight="1" x14ac:dyDescent="0.25">
      <c r="A20" s="46" t="s">
        <v>165</v>
      </c>
      <c r="B20" s="46" t="s">
        <v>161</v>
      </c>
      <c r="C20" s="46" t="s">
        <v>129</v>
      </c>
      <c r="D20" s="47" t="s">
        <v>148</v>
      </c>
      <c r="E20" s="48"/>
      <c r="F20" s="49">
        <v>398000</v>
      </c>
    </row>
    <row r="21" spans="1:6" ht="15" customHeight="1" x14ac:dyDescent="0.25">
      <c r="A21" s="46" t="s">
        <v>166</v>
      </c>
      <c r="B21" s="46" t="s">
        <v>167</v>
      </c>
      <c r="C21" s="46" t="s">
        <v>127</v>
      </c>
      <c r="D21" s="47" t="s">
        <v>148</v>
      </c>
      <c r="E21" s="48"/>
      <c r="F21" s="49">
        <v>3518000</v>
      </c>
    </row>
    <row r="22" spans="1:6" ht="15" customHeight="1" x14ac:dyDescent="0.25">
      <c r="A22" s="46" t="s">
        <v>168</v>
      </c>
      <c r="B22" s="46" t="s">
        <v>167</v>
      </c>
      <c r="C22" s="46" t="s">
        <v>127</v>
      </c>
      <c r="D22" s="47" t="s">
        <v>148</v>
      </c>
      <c r="E22" s="48"/>
      <c r="F22" s="49">
        <v>848000</v>
      </c>
    </row>
    <row r="23" spans="1:6" ht="15" customHeight="1" x14ac:dyDescent="0.25">
      <c r="A23" s="46" t="s">
        <v>169</v>
      </c>
      <c r="B23" s="46" t="s">
        <v>170</v>
      </c>
      <c r="C23" s="46" t="s">
        <v>126</v>
      </c>
      <c r="D23" s="47" t="s">
        <v>148</v>
      </c>
      <c r="E23" s="48"/>
      <c r="F23" s="49">
        <v>3883000</v>
      </c>
    </row>
    <row r="24" spans="1:6" ht="15" customHeight="1" x14ac:dyDescent="0.25">
      <c r="A24" s="46" t="s">
        <v>171</v>
      </c>
      <c r="B24" s="46" t="s">
        <v>172</v>
      </c>
      <c r="C24" s="46" t="s">
        <v>128</v>
      </c>
      <c r="D24" s="47" t="s">
        <v>148</v>
      </c>
      <c r="E24" s="48"/>
      <c r="F24" s="49">
        <v>1497000</v>
      </c>
    </row>
    <row r="25" spans="1:6" ht="15" customHeight="1" x14ac:dyDescent="0.25">
      <c r="A25" s="46" t="s">
        <v>173</v>
      </c>
      <c r="B25" s="46" t="s">
        <v>174</v>
      </c>
      <c r="C25" s="46" t="s">
        <v>126</v>
      </c>
      <c r="D25" s="47" t="s">
        <v>148</v>
      </c>
      <c r="E25" s="48"/>
      <c r="F25" s="49">
        <v>2941000</v>
      </c>
    </row>
    <row r="26" spans="1:6" ht="15" customHeight="1" x14ac:dyDescent="0.25">
      <c r="A26" s="46" t="s">
        <v>175</v>
      </c>
      <c r="B26" s="46" t="s">
        <v>176</v>
      </c>
      <c r="C26" s="46" t="s">
        <v>128</v>
      </c>
      <c r="D26" s="47" t="s">
        <v>148</v>
      </c>
      <c r="E26" s="48"/>
      <c r="F26" s="49">
        <v>886000</v>
      </c>
    </row>
    <row r="27" spans="1:6" ht="15" customHeight="1" x14ac:dyDescent="0.25">
      <c r="A27" s="46" t="s">
        <v>177</v>
      </c>
      <c r="B27" s="46" t="s">
        <v>178</v>
      </c>
      <c r="C27" s="46" t="s">
        <v>126</v>
      </c>
      <c r="D27" s="47" t="s">
        <v>148</v>
      </c>
      <c r="E27" s="48"/>
      <c r="F27" s="49">
        <v>1102000</v>
      </c>
    </row>
    <row r="28" spans="1:6" ht="15" customHeight="1" x14ac:dyDescent="0.25">
      <c r="A28" s="46" t="s">
        <v>179</v>
      </c>
      <c r="B28" s="46" t="s">
        <v>170</v>
      </c>
      <c r="C28" s="46" t="s">
        <v>126</v>
      </c>
      <c r="D28" s="47" t="s">
        <v>180</v>
      </c>
      <c r="E28" s="49">
        <v>110076</v>
      </c>
      <c r="F28" s="51">
        <f>ROUND($F$32*E28/$E$32,0)</f>
        <v>1026862</v>
      </c>
    </row>
    <row r="29" spans="1:6" ht="15" customHeight="1" x14ac:dyDescent="0.25">
      <c r="A29" s="46" t="s">
        <v>181</v>
      </c>
      <c r="B29" s="46" t="s">
        <v>182</v>
      </c>
      <c r="C29" s="46" t="s">
        <v>126</v>
      </c>
      <c r="D29" s="47" t="s">
        <v>180</v>
      </c>
      <c r="E29" s="49">
        <v>32325</v>
      </c>
      <c r="F29" s="51">
        <f>ROUND($F$32*E29/$E$32,0)</f>
        <v>301549</v>
      </c>
    </row>
    <row r="30" spans="1:6" ht="15" customHeight="1" x14ac:dyDescent="0.25">
      <c r="A30" s="46" t="s">
        <v>183</v>
      </c>
      <c r="B30" s="46" t="s">
        <v>184</v>
      </c>
      <c r="C30" s="46" t="s">
        <v>126</v>
      </c>
      <c r="D30" s="47" t="s">
        <v>180</v>
      </c>
      <c r="E30" s="49">
        <v>49163</v>
      </c>
      <c r="F30" s="51">
        <f>ROUND($F$32*E30/$E$32,0)</f>
        <v>458625</v>
      </c>
    </row>
    <row r="31" spans="1:6" ht="15" customHeight="1" x14ac:dyDescent="0.25">
      <c r="A31" s="46" t="s">
        <v>185</v>
      </c>
      <c r="B31" s="46" t="s">
        <v>186</v>
      </c>
      <c r="C31" s="46" t="s">
        <v>126</v>
      </c>
      <c r="D31" s="47" t="s">
        <v>180</v>
      </c>
      <c r="E31" s="49">
        <v>11895</v>
      </c>
      <c r="F31" s="51">
        <f>ROUND($F$32*E31/$E$32,0)</f>
        <v>110964</v>
      </c>
    </row>
    <row r="32" spans="1:6" ht="15" customHeight="1" x14ac:dyDescent="0.25">
      <c r="A32" s="52" t="s">
        <v>187</v>
      </c>
      <c r="B32" s="53"/>
      <c r="C32" s="53"/>
      <c r="D32" s="53"/>
      <c r="E32" s="55">
        <f>SUM(E28:E31)</f>
        <v>203459</v>
      </c>
      <c r="F32" s="54">
        <v>1898000</v>
      </c>
    </row>
    <row r="33" spans="1:6" ht="15" customHeight="1" x14ac:dyDescent="0.25">
      <c r="A33" s="52" t="s">
        <v>188</v>
      </c>
      <c r="B33" s="53"/>
      <c r="C33" s="53"/>
      <c r="D33" s="53"/>
      <c r="E33" s="53"/>
      <c r="F33" s="55">
        <f>SUM(F5:F27)+F32</f>
        <v>61561000</v>
      </c>
    </row>
    <row r="35" spans="1:6" ht="15" customHeight="1" x14ac:dyDescent="0.25">
      <c r="A35" s="45" t="s">
        <v>189</v>
      </c>
    </row>
    <row r="36" spans="1:6" ht="15" customHeight="1" x14ac:dyDescent="0.25">
      <c r="A36" s="16" t="s">
        <v>142</v>
      </c>
      <c r="B36" s="16" t="s">
        <v>145</v>
      </c>
    </row>
    <row r="37" spans="1:6" ht="15" customHeight="1" x14ac:dyDescent="0.25">
      <c r="A37" s="46" t="s">
        <v>124</v>
      </c>
      <c r="B37" s="51">
        <f t="shared" ref="B37:B42" si="0">SUMIF($C$5:$C$31,A37,$F$5:$F$31)</f>
        <v>0</v>
      </c>
    </row>
    <row r="38" spans="1:6" ht="15" customHeight="1" x14ac:dyDescent="0.25">
      <c r="A38" s="46" t="s">
        <v>125</v>
      </c>
      <c r="B38" s="51">
        <f t="shared" si="0"/>
        <v>0</v>
      </c>
    </row>
    <row r="39" spans="1:6" ht="15" customHeight="1" x14ac:dyDescent="0.25">
      <c r="A39" s="46" t="s">
        <v>126</v>
      </c>
      <c r="B39" s="51">
        <f t="shared" si="0"/>
        <v>24767000</v>
      </c>
    </row>
    <row r="40" spans="1:6" ht="15" customHeight="1" x14ac:dyDescent="0.25">
      <c r="A40" s="46" t="s">
        <v>127</v>
      </c>
      <c r="B40" s="51">
        <f t="shared" si="0"/>
        <v>27142000</v>
      </c>
    </row>
    <row r="41" spans="1:6" ht="15" customHeight="1" x14ac:dyDescent="0.25">
      <c r="A41" s="46" t="s">
        <v>128</v>
      </c>
      <c r="B41" s="51">
        <f t="shared" si="0"/>
        <v>2383000</v>
      </c>
    </row>
    <row r="42" spans="1:6" ht="15" customHeight="1" x14ac:dyDescent="0.25">
      <c r="A42" s="46" t="s">
        <v>129</v>
      </c>
      <c r="B42" s="51">
        <f t="shared" si="0"/>
        <v>7269000</v>
      </c>
    </row>
    <row r="45" spans="1:6" ht="15" customHeight="1" x14ac:dyDescent="0.25">
      <c r="A45" s="45" t="s">
        <v>190</v>
      </c>
    </row>
    <row r="46" spans="1:6" ht="15" customHeight="1" x14ac:dyDescent="0.25">
      <c r="A46" s="16" t="s">
        <v>141</v>
      </c>
      <c r="B46" s="16" t="s">
        <v>142</v>
      </c>
      <c r="C46" s="16" t="s">
        <v>191</v>
      </c>
    </row>
    <row r="47" spans="1:6" ht="15" customHeight="1" x14ac:dyDescent="0.25">
      <c r="A47" s="46" t="s">
        <v>167</v>
      </c>
      <c r="B47" s="46" t="s">
        <v>127</v>
      </c>
      <c r="C47" s="50">
        <v>40</v>
      </c>
    </row>
    <row r="48" spans="1:6" ht="15" customHeight="1" x14ac:dyDescent="0.25">
      <c r="A48" s="46" t="s">
        <v>161</v>
      </c>
      <c r="B48" s="46" t="s">
        <v>129</v>
      </c>
      <c r="C48" s="50">
        <v>40</v>
      </c>
    </row>
    <row r="49" spans="1:3" ht="15" customHeight="1" x14ac:dyDescent="0.25">
      <c r="A49" s="46" t="s">
        <v>176</v>
      </c>
      <c r="B49" s="46" t="s">
        <v>128</v>
      </c>
      <c r="C49" s="50">
        <v>7</v>
      </c>
    </row>
    <row r="50" spans="1:3" ht="15" customHeight="1" x14ac:dyDescent="0.25">
      <c r="A50" s="46" t="s">
        <v>155</v>
      </c>
      <c r="B50" s="46" t="s">
        <v>126</v>
      </c>
      <c r="C50" s="50">
        <v>117</v>
      </c>
    </row>
    <row r="51" spans="1:3" ht="15" customHeight="1" x14ac:dyDescent="0.25">
      <c r="A51" s="46" t="s">
        <v>174</v>
      </c>
      <c r="B51" s="46" t="s">
        <v>126</v>
      </c>
      <c r="C51" s="50">
        <v>16</v>
      </c>
    </row>
    <row r="52" spans="1:3" ht="15" customHeight="1" x14ac:dyDescent="0.25">
      <c r="A52" s="46" t="s">
        <v>184</v>
      </c>
      <c r="B52" s="46" t="s">
        <v>126</v>
      </c>
      <c r="C52" s="50">
        <v>2</v>
      </c>
    </row>
    <row r="53" spans="1:3" ht="15" customHeight="1" x14ac:dyDescent="0.25">
      <c r="A53" s="46" t="s">
        <v>186</v>
      </c>
      <c r="B53" s="46" t="s">
        <v>126</v>
      </c>
      <c r="C53" s="50">
        <v>1</v>
      </c>
    </row>
    <row r="54" spans="1:3" ht="15" customHeight="1" x14ac:dyDescent="0.25">
      <c r="A54" s="46" t="s">
        <v>172</v>
      </c>
      <c r="B54" s="46" t="s">
        <v>128</v>
      </c>
      <c r="C54" s="50">
        <v>7</v>
      </c>
    </row>
    <row r="55" spans="1:3" ht="15" customHeight="1" x14ac:dyDescent="0.25">
      <c r="A55" s="46" t="s">
        <v>170</v>
      </c>
      <c r="B55" s="46" t="s">
        <v>126</v>
      </c>
      <c r="C55" s="50">
        <v>29</v>
      </c>
    </row>
    <row r="56" spans="1:3" ht="15" customHeight="1" x14ac:dyDescent="0.25">
      <c r="A56" s="46" t="s">
        <v>178</v>
      </c>
      <c r="B56" s="46" t="s">
        <v>126</v>
      </c>
      <c r="C56" s="50">
        <v>6</v>
      </c>
    </row>
    <row r="57" spans="1:3" ht="15" customHeight="1" x14ac:dyDescent="0.25">
      <c r="A57" s="46" t="s">
        <v>182</v>
      </c>
      <c r="B57" s="46" t="s">
        <v>126</v>
      </c>
      <c r="C57" s="50">
        <v>1</v>
      </c>
    </row>
    <row r="58" spans="1:3" ht="15" customHeight="1" x14ac:dyDescent="0.25">
      <c r="A58" s="46" t="s">
        <v>147</v>
      </c>
      <c r="B58" s="46" t="s">
        <v>127</v>
      </c>
      <c r="C58" s="50">
        <v>156</v>
      </c>
    </row>
    <row r="59" spans="1:3" ht="15" customHeight="1" x14ac:dyDescent="0.25">
      <c r="A59" s="52" t="s">
        <v>130</v>
      </c>
      <c r="B59" s="53"/>
      <c r="C59" s="52">
        <f>SUM(C47:C58)</f>
        <v>422</v>
      </c>
    </row>
    <row r="61" spans="1:3" ht="15" customHeight="1" x14ac:dyDescent="0.25">
      <c r="A61" s="45" t="s">
        <v>192</v>
      </c>
    </row>
    <row r="62" spans="1:3" ht="15" customHeight="1" x14ac:dyDescent="0.25">
      <c r="A62" s="16" t="s">
        <v>142</v>
      </c>
      <c r="B62" s="16" t="s">
        <v>191</v>
      </c>
    </row>
    <row r="63" spans="1:3" ht="15" customHeight="1" x14ac:dyDescent="0.25">
      <c r="A63" s="46" t="s">
        <v>124</v>
      </c>
      <c r="B63" s="46">
        <f t="shared" ref="B63:B68" si="1">SUMIF($B$47:$B$58,A63,$C$47:$C$58)</f>
        <v>0</v>
      </c>
    </row>
    <row r="64" spans="1:3" ht="15" customHeight="1" x14ac:dyDescent="0.25">
      <c r="A64" s="46" t="s">
        <v>125</v>
      </c>
      <c r="B64" s="46">
        <f t="shared" si="1"/>
        <v>0</v>
      </c>
    </row>
    <row r="65" spans="1:2" ht="15" customHeight="1" x14ac:dyDescent="0.25">
      <c r="A65" s="46" t="s">
        <v>126</v>
      </c>
      <c r="B65" s="46">
        <f t="shared" si="1"/>
        <v>172</v>
      </c>
    </row>
    <row r="66" spans="1:2" ht="15" customHeight="1" x14ac:dyDescent="0.25">
      <c r="A66" s="46" t="s">
        <v>127</v>
      </c>
      <c r="B66" s="46">
        <f t="shared" si="1"/>
        <v>196</v>
      </c>
    </row>
    <row r="67" spans="1:2" ht="15" customHeight="1" x14ac:dyDescent="0.25">
      <c r="A67" s="46" t="s">
        <v>128</v>
      </c>
      <c r="B67" s="46">
        <f t="shared" si="1"/>
        <v>14</v>
      </c>
    </row>
    <row r="68" spans="1:2" ht="15" customHeight="1" x14ac:dyDescent="0.25">
      <c r="A68" s="46" t="s">
        <v>129</v>
      </c>
      <c r="B68" s="46">
        <f t="shared" si="1"/>
        <v>40</v>
      </c>
    </row>
  </sheetData>
  <mergeCells count="1">
    <mergeCell ref="A1:F1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1"/>
  <sheetViews>
    <sheetView zoomScaleNormal="100" workbookViewId="0">
      <selection activeCell="E22" sqref="E22"/>
    </sheetView>
  </sheetViews>
  <sheetFormatPr defaultColWidth="8.7109375" defaultRowHeight="15" x14ac:dyDescent="0.25"/>
  <cols>
    <col min="1" max="1" width="30" customWidth="1"/>
    <col min="2" max="2" width="10" customWidth="1"/>
    <col min="3" max="3" width="16" customWidth="1"/>
    <col min="4" max="4" width="14" customWidth="1"/>
    <col min="5" max="5" width="9.85546875" bestFit="1" customWidth="1"/>
  </cols>
  <sheetData>
    <row r="1" spans="1:5" ht="15.75" customHeight="1" x14ac:dyDescent="0.25">
      <c r="A1" s="2" t="s">
        <v>193</v>
      </c>
      <c r="B1" s="2"/>
      <c r="C1" s="2"/>
      <c r="D1" s="2"/>
      <c r="E1" s="2"/>
    </row>
    <row r="3" spans="1:5" ht="15" customHeight="1" x14ac:dyDescent="0.25">
      <c r="A3" s="16" t="s">
        <v>194</v>
      </c>
      <c r="B3" s="16" t="s">
        <v>141</v>
      </c>
      <c r="C3" s="16" t="s">
        <v>142</v>
      </c>
      <c r="D3" s="16" t="s">
        <v>195</v>
      </c>
      <c r="E3" s="16" t="s">
        <v>196</v>
      </c>
    </row>
    <row r="4" spans="1:5" ht="15" customHeight="1" x14ac:dyDescent="0.25">
      <c r="A4" s="46" t="s">
        <v>197</v>
      </c>
      <c r="B4" s="46" t="s">
        <v>198</v>
      </c>
      <c r="C4" s="46" t="s">
        <v>126</v>
      </c>
      <c r="D4" s="50">
        <v>23</v>
      </c>
      <c r="E4" s="49">
        <v>5249774</v>
      </c>
    </row>
    <row r="5" spans="1:5" ht="15" customHeight="1" x14ac:dyDescent="0.25">
      <c r="A5" s="46" t="s">
        <v>199</v>
      </c>
      <c r="B5" s="46" t="s">
        <v>200</v>
      </c>
      <c r="C5" s="46" t="s">
        <v>126</v>
      </c>
      <c r="D5" s="50">
        <v>14</v>
      </c>
      <c r="E5" s="49">
        <v>3416464</v>
      </c>
    </row>
    <row r="6" spans="1:5" ht="15" customHeight="1" x14ac:dyDescent="0.25">
      <c r="A6" s="46" t="s">
        <v>201</v>
      </c>
      <c r="B6" s="46" t="s">
        <v>202</v>
      </c>
      <c r="C6" s="46" t="s">
        <v>126</v>
      </c>
      <c r="D6" s="50">
        <v>13</v>
      </c>
      <c r="E6" s="49">
        <v>1279412</v>
      </c>
    </row>
    <row r="7" spans="1:5" ht="15" customHeight="1" x14ac:dyDescent="0.25">
      <c r="A7" s="46" t="s">
        <v>203</v>
      </c>
      <c r="B7" s="46" t="s">
        <v>204</v>
      </c>
      <c r="C7" s="46" t="s">
        <v>124</v>
      </c>
      <c r="D7" s="50">
        <v>24</v>
      </c>
      <c r="E7" s="49">
        <v>8656434</v>
      </c>
    </row>
    <row r="8" spans="1:5" ht="15" customHeight="1" x14ac:dyDescent="0.25">
      <c r="A8" s="46" t="s">
        <v>205</v>
      </c>
      <c r="B8" s="46" t="s">
        <v>206</v>
      </c>
      <c r="C8" s="46" t="s">
        <v>125</v>
      </c>
      <c r="D8" s="50">
        <v>25</v>
      </c>
      <c r="E8" s="49">
        <v>6169821</v>
      </c>
    </row>
    <row r="9" spans="1:5" ht="15" customHeight="1" x14ac:dyDescent="0.25">
      <c r="A9" s="46" t="s">
        <v>207</v>
      </c>
      <c r="B9" s="46" t="s">
        <v>208</v>
      </c>
      <c r="C9" s="46" t="s">
        <v>125</v>
      </c>
      <c r="D9" s="50">
        <v>3</v>
      </c>
      <c r="E9" s="49">
        <v>467320</v>
      </c>
    </row>
    <row r="10" spans="1:5" ht="15" customHeight="1" x14ac:dyDescent="0.25">
      <c r="A10" s="46" t="s">
        <v>209</v>
      </c>
      <c r="B10" s="46" t="s">
        <v>210</v>
      </c>
      <c r="C10" s="46" t="s">
        <v>127</v>
      </c>
      <c r="D10" s="50">
        <v>53</v>
      </c>
      <c r="E10" s="49">
        <v>7390236</v>
      </c>
    </row>
    <row r="11" spans="1:5" ht="15" customHeight="1" x14ac:dyDescent="0.25">
      <c r="A11" s="46" t="s">
        <v>211</v>
      </c>
      <c r="B11" s="46" t="s">
        <v>212</v>
      </c>
      <c r="C11" s="46" t="s">
        <v>128</v>
      </c>
      <c r="D11" s="50">
        <v>36</v>
      </c>
      <c r="E11" s="49">
        <v>3742551</v>
      </c>
    </row>
    <row r="12" spans="1:5" ht="15" customHeight="1" x14ac:dyDescent="0.25">
      <c r="A12" s="46" t="s">
        <v>213</v>
      </c>
      <c r="B12" s="46" t="s">
        <v>214</v>
      </c>
      <c r="C12" s="46" t="s">
        <v>125</v>
      </c>
      <c r="D12" s="50">
        <v>5</v>
      </c>
      <c r="E12" s="49">
        <v>326035</v>
      </c>
    </row>
    <row r="13" spans="1:5" ht="15" customHeight="1" x14ac:dyDescent="0.25">
      <c r="A13" s="46" t="s">
        <v>215</v>
      </c>
      <c r="B13" s="46" t="s">
        <v>210</v>
      </c>
      <c r="C13" s="46" t="s">
        <v>127</v>
      </c>
      <c r="D13" s="50">
        <v>34</v>
      </c>
      <c r="E13" s="49">
        <v>4114475</v>
      </c>
    </row>
    <row r="14" spans="1:5" ht="15" customHeight="1" x14ac:dyDescent="0.25">
      <c r="A14" s="46" t="s">
        <v>216</v>
      </c>
      <c r="B14" s="46" t="s">
        <v>217</v>
      </c>
      <c r="C14" s="46" t="s">
        <v>125</v>
      </c>
      <c r="D14" s="50">
        <v>12</v>
      </c>
      <c r="E14" s="49">
        <v>2136628</v>
      </c>
    </row>
    <row r="15" spans="1:5" ht="15" customHeight="1" x14ac:dyDescent="0.25">
      <c r="A15" s="46" t="s">
        <v>218</v>
      </c>
      <c r="B15" s="46" t="s">
        <v>219</v>
      </c>
      <c r="C15" s="46" t="s">
        <v>126</v>
      </c>
      <c r="D15" s="50">
        <v>8</v>
      </c>
      <c r="E15" s="49">
        <v>2876579</v>
      </c>
    </row>
    <row r="16" spans="1:5" ht="15" customHeight="1" x14ac:dyDescent="0.25">
      <c r="A16" s="46" t="s">
        <v>220</v>
      </c>
      <c r="B16" s="46" t="s">
        <v>221</v>
      </c>
      <c r="C16" s="46" t="s">
        <v>124</v>
      </c>
      <c r="D16" s="50">
        <v>17</v>
      </c>
      <c r="E16" s="49">
        <v>2074153</v>
      </c>
    </row>
    <row r="17" spans="1:5" ht="15" customHeight="1" x14ac:dyDescent="0.25">
      <c r="A17" s="46" t="s">
        <v>222</v>
      </c>
      <c r="B17" s="46" t="s">
        <v>223</v>
      </c>
      <c r="C17" s="46" t="s">
        <v>129</v>
      </c>
      <c r="D17" s="50">
        <v>9</v>
      </c>
      <c r="E17" s="49">
        <v>1300236</v>
      </c>
    </row>
    <row r="18" spans="1:5" ht="15" customHeight="1" x14ac:dyDescent="0.25">
      <c r="A18" s="46" t="s">
        <v>224</v>
      </c>
      <c r="B18" s="46" t="s">
        <v>225</v>
      </c>
      <c r="C18" s="46" t="s">
        <v>127</v>
      </c>
      <c r="D18" s="50">
        <v>20</v>
      </c>
      <c r="E18" s="49">
        <v>5916701</v>
      </c>
    </row>
    <row r="19" spans="1:5" ht="15" customHeight="1" x14ac:dyDescent="0.25">
      <c r="A19" s="46" t="s">
        <v>226</v>
      </c>
      <c r="B19" s="46" t="s">
        <v>227</v>
      </c>
      <c r="C19" s="46" t="s">
        <v>129</v>
      </c>
      <c r="D19" s="50">
        <v>9</v>
      </c>
      <c r="E19" s="49">
        <v>552163</v>
      </c>
    </row>
    <row r="20" spans="1:5" ht="15" customHeight="1" x14ac:dyDescent="0.25">
      <c r="A20" s="46" t="s">
        <v>228</v>
      </c>
      <c r="B20" s="46" t="s">
        <v>202</v>
      </c>
      <c r="C20" s="46" t="s">
        <v>126</v>
      </c>
      <c r="D20" s="50">
        <v>23</v>
      </c>
      <c r="E20" s="49">
        <v>2677491</v>
      </c>
    </row>
    <row r="21" spans="1:5" ht="15" customHeight="1" x14ac:dyDescent="0.25">
      <c r="A21" s="46" t="s">
        <v>229</v>
      </c>
      <c r="B21" s="46" t="s">
        <v>223</v>
      </c>
      <c r="C21" s="46" t="s">
        <v>129</v>
      </c>
      <c r="D21" s="50">
        <v>86</v>
      </c>
      <c r="E21" s="49">
        <v>11538294</v>
      </c>
    </row>
    <row r="22" spans="1:5" ht="15" customHeight="1" x14ac:dyDescent="0.25">
      <c r="A22" s="52" t="s">
        <v>130</v>
      </c>
      <c r="B22" s="53"/>
      <c r="C22" s="53"/>
      <c r="D22" s="52">
        <f>SUM(D4:D21)</f>
        <v>414</v>
      </c>
      <c r="E22" s="55">
        <f>SUM(E4:E21)</f>
        <v>69884767</v>
      </c>
    </row>
    <row r="24" spans="1:5" ht="15" customHeight="1" x14ac:dyDescent="0.25">
      <c r="A24" s="45" t="s">
        <v>230</v>
      </c>
    </row>
    <row r="25" spans="1:5" ht="15" customHeight="1" x14ac:dyDescent="0.25">
      <c r="A25" s="16" t="s">
        <v>142</v>
      </c>
      <c r="B25" s="16" t="s">
        <v>195</v>
      </c>
      <c r="C25" s="16" t="s">
        <v>196</v>
      </c>
    </row>
    <row r="26" spans="1:5" ht="15" customHeight="1" x14ac:dyDescent="0.25">
      <c r="A26" s="46" t="s">
        <v>124</v>
      </c>
      <c r="B26" s="46">
        <f t="shared" ref="B26:B31" si="0">SUMIF($C$4:$C$21,A26,$D$4:$D$21)</f>
        <v>41</v>
      </c>
      <c r="C26" s="51">
        <f t="shared" ref="C26:C31" si="1">SUMIF($C$4:$C$21,A26,$E$4:$E$21)</f>
        <v>10730587</v>
      </c>
    </row>
    <row r="27" spans="1:5" ht="15" customHeight="1" x14ac:dyDescent="0.25">
      <c r="A27" s="46" t="s">
        <v>125</v>
      </c>
      <c r="B27" s="46">
        <f t="shared" si="0"/>
        <v>45</v>
      </c>
      <c r="C27" s="51">
        <f t="shared" si="1"/>
        <v>9099804</v>
      </c>
    </row>
    <row r="28" spans="1:5" ht="15" customHeight="1" x14ac:dyDescent="0.25">
      <c r="A28" s="46" t="s">
        <v>126</v>
      </c>
      <c r="B28" s="46">
        <f t="shared" si="0"/>
        <v>81</v>
      </c>
      <c r="C28" s="51">
        <f t="shared" si="1"/>
        <v>15499720</v>
      </c>
    </row>
    <row r="29" spans="1:5" ht="15" customHeight="1" x14ac:dyDescent="0.25">
      <c r="A29" s="46" t="s">
        <v>127</v>
      </c>
      <c r="B29" s="46">
        <f t="shared" si="0"/>
        <v>107</v>
      </c>
      <c r="C29" s="51">
        <f t="shared" si="1"/>
        <v>17421412</v>
      </c>
    </row>
    <row r="30" spans="1:5" ht="15" customHeight="1" x14ac:dyDescent="0.25">
      <c r="A30" s="46" t="s">
        <v>128</v>
      </c>
      <c r="B30" s="46">
        <f t="shared" si="0"/>
        <v>36</v>
      </c>
      <c r="C30" s="51">
        <f t="shared" si="1"/>
        <v>3742551</v>
      </c>
    </row>
    <row r="31" spans="1:5" ht="15" customHeight="1" x14ac:dyDescent="0.25">
      <c r="A31" s="46" t="s">
        <v>129</v>
      </c>
      <c r="B31" s="46">
        <f t="shared" si="0"/>
        <v>104</v>
      </c>
      <c r="C31" s="51">
        <f t="shared" si="1"/>
        <v>13390693</v>
      </c>
    </row>
  </sheetData>
  <mergeCells count="1">
    <mergeCell ref="A1:E1"/>
  </mergeCells>
  <pageMargins left="0.75" right="0.75" top="1" bottom="1" header="0.511811023622047" footer="0.511811023622047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4"/>
  <sheetViews>
    <sheetView topLeftCell="A28" zoomScaleNormal="100" workbookViewId="0">
      <selection activeCell="F50" sqref="F50"/>
    </sheetView>
  </sheetViews>
  <sheetFormatPr defaultColWidth="8.7109375" defaultRowHeight="15" x14ac:dyDescent="0.25"/>
  <cols>
    <col min="1" max="1" width="18" customWidth="1"/>
    <col min="2" max="2" width="16" customWidth="1"/>
    <col min="3" max="3" width="14" customWidth="1"/>
    <col min="4" max="4" width="12.140625" bestFit="1" customWidth="1"/>
  </cols>
  <sheetData>
    <row r="1" spans="1:4" ht="15.75" customHeight="1" x14ac:dyDescent="0.25">
      <c r="A1" s="2" t="s">
        <v>231</v>
      </c>
      <c r="B1" s="2"/>
      <c r="C1" s="2"/>
      <c r="D1" s="2"/>
    </row>
    <row r="3" spans="1:4" ht="15" customHeight="1" x14ac:dyDescent="0.25">
      <c r="A3" s="16" t="s">
        <v>141</v>
      </c>
      <c r="B3" s="16" t="s">
        <v>142</v>
      </c>
      <c r="C3" s="16" t="s">
        <v>131</v>
      </c>
      <c r="D3" s="16" t="s">
        <v>145</v>
      </c>
    </row>
    <row r="4" spans="1:4" ht="15" customHeight="1" x14ac:dyDescent="0.25">
      <c r="A4" s="46" t="s">
        <v>232</v>
      </c>
      <c r="B4" s="46" t="s">
        <v>126</v>
      </c>
      <c r="C4" s="49">
        <v>7</v>
      </c>
      <c r="D4" s="49">
        <v>1407830</v>
      </c>
    </row>
    <row r="5" spans="1:4" ht="15" customHeight="1" x14ac:dyDescent="0.25">
      <c r="A5" s="46" t="s">
        <v>167</v>
      </c>
      <c r="B5" s="46" t="s">
        <v>127</v>
      </c>
      <c r="C5" s="49">
        <v>6</v>
      </c>
      <c r="D5" s="49">
        <v>612576</v>
      </c>
    </row>
    <row r="6" spans="1:4" ht="15" customHeight="1" x14ac:dyDescent="0.25">
      <c r="A6" s="46" t="s">
        <v>233</v>
      </c>
      <c r="B6" s="46" t="s">
        <v>126</v>
      </c>
      <c r="C6" s="49">
        <v>2</v>
      </c>
      <c r="D6" s="49">
        <v>700160</v>
      </c>
    </row>
    <row r="7" spans="1:4" ht="15" customHeight="1" x14ac:dyDescent="0.25">
      <c r="A7" s="46" t="s">
        <v>161</v>
      </c>
      <c r="B7" s="46" t="s">
        <v>129</v>
      </c>
      <c r="C7" s="49">
        <v>26</v>
      </c>
      <c r="D7" s="49">
        <v>3599549</v>
      </c>
    </row>
    <row r="8" spans="1:4" ht="15" customHeight="1" x14ac:dyDescent="0.25">
      <c r="A8" s="46" t="s">
        <v>176</v>
      </c>
      <c r="B8" s="46" t="s">
        <v>128</v>
      </c>
      <c r="C8" s="49">
        <v>5</v>
      </c>
      <c r="D8" s="49">
        <v>475418</v>
      </c>
    </row>
    <row r="9" spans="1:4" ht="15" customHeight="1" x14ac:dyDescent="0.25">
      <c r="A9" s="46" t="s">
        <v>234</v>
      </c>
      <c r="B9" s="46" t="s">
        <v>124</v>
      </c>
      <c r="C9" s="49">
        <v>8</v>
      </c>
      <c r="D9" s="49">
        <v>1568538</v>
      </c>
    </row>
    <row r="10" spans="1:4" ht="15" customHeight="1" x14ac:dyDescent="0.25">
      <c r="A10" s="46" t="s">
        <v>235</v>
      </c>
      <c r="B10" s="46" t="s">
        <v>126</v>
      </c>
      <c r="C10" s="49">
        <v>1</v>
      </c>
      <c r="D10" s="49">
        <v>485987</v>
      </c>
    </row>
    <row r="11" spans="1:4" ht="15" customHeight="1" x14ac:dyDescent="0.25">
      <c r="A11" s="46" t="s">
        <v>155</v>
      </c>
      <c r="B11" s="46" t="s">
        <v>126</v>
      </c>
      <c r="C11" s="49">
        <v>17</v>
      </c>
      <c r="D11" s="49">
        <v>2935702</v>
      </c>
    </row>
    <row r="12" spans="1:4" ht="15" customHeight="1" x14ac:dyDescent="0.25">
      <c r="A12" s="46" t="s">
        <v>174</v>
      </c>
      <c r="B12" s="46" t="s">
        <v>126</v>
      </c>
      <c r="C12" s="49">
        <v>12</v>
      </c>
      <c r="D12" s="49">
        <v>2546089</v>
      </c>
    </row>
    <row r="13" spans="1:4" ht="15" customHeight="1" x14ac:dyDescent="0.25">
      <c r="A13" s="46" t="s">
        <v>236</v>
      </c>
      <c r="B13" s="46" t="s">
        <v>128</v>
      </c>
      <c r="C13" s="49">
        <v>1</v>
      </c>
      <c r="D13" s="49">
        <v>78690</v>
      </c>
    </row>
    <row r="14" spans="1:4" ht="15" customHeight="1" x14ac:dyDescent="0.25">
      <c r="A14" s="46" t="s">
        <v>237</v>
      </c>
      <c r="B14" s="46" t="s">
        <v>125</v>
      </c>
      <c r="C14" s="49">
        <v>56</v>
      </c>
      <c r="D14" s="49">
        <v>8984415</v>
      </c>
    </row>
    <row r="15" spans="1:4" ht="15" customHeight="1" x14ac:dyDescent="0.25">
      <c r="A15" s="46" t="s">
        <v>238</v>
      </c>
      <c r="B15" s="46" t="s">
        <v>125</v>
      </c>
      <c r="C15" s="49">
        <v>20</v>
      </c>
      <c r="D15" s="49">
        <v>7013841</v>
      </c>
    </row>
    <row r="16" spans="1:4" ht="15" customHeight="1" x14ac:dyDescent="0.25">
      <c r="A16" s="46" t="s">
        <v>239</v>
      </c>
      <c r="B16" s="46" t="s">
        <v>125</v>
      </c>
      <c r="C16" s="49">
        <v>6</v>
      </c>
      <c r="D16" s="49">
        <v>887849</v>
      </c>
    </row>
    <row r="17" spans="1:4" ht="15" customHeight="1" x14ac:dyDescent="0.25">
      <c r="A17" s="46" t="s">
        <v>240</v>
      </c>
      <c r="B17" s="46" t="s">
        <v>125</v>
      </c>
      <c r="C17" s="49">
        <v>9</v>
      </c>
      <c r="D17" s="49">
        <v>1826317</v>
      </c>
    </row>
    <row r="18" spans="1:4" ht="15" customHeight="1" x14ac:dyDescent="0.25">
      <c r="A18" s="46" t="s">
        <v>241</v>
      </c>
      <c r="B18" s="46" t="s">
        <v>126</v>
      </c>
      <c r="C18" s="49">
        <v>6</v>
      </c>
      <c r="D18" s="49">
        <v>1718121</v>
      </c>
    </row>
    <row r="19" spans="1:4" ht="15" customHeight="1" x14ac:dyDescent="0.25">
      <c r="A19" s="46" t="s">
        <v>184</v>
      </c>
      <c r="B19" s="46" t="s">
        <v>126</v>
      </c>
      <c r="C19" s="49">
        <v>4</v>
      </c>
      <c r="D19" s="49">
        <v>953489</v>
      </c>
    </row>
    <row r="20" spans="1:4" ht="15" customHeight="1" x14ac:dyDescent="0.25">
      <c r="A20" s="46" t="s">
        <v>242</v>
      </c>
      <c r="B20" s="46" t="s">
        <v>124</v>
      </c>
      <c r="C20" s="49">
        <v>4</v>
      </c>
      <c r="D20" s="49">
        <v>630726</v>
      </c>
    </row>
    <row r="21" spans="1:4" ht="15" customHeight="1" x14ac:dyDescent="0.25">
      <c r="A21" s="46" t="s">
        <v>243</v>
      </c>
      <c r="B21" s="46" t="s">
        <v>126</v>
      </c>
      <c r="C21" s="49">
        <v>7</v>
      </c>
      <c r="D21" s="49">
        <v>2777523</v>
      </c>
    </row>
    <row r="22" spans="1:4" ht="15" customHeight="1" x14ac:dyDescent="0.25">
      <c r="A22" s="46" t="s">
        <v>244</v>
      </c>
      <c r="B22" s="46" t="s">
        <v>124</v>
      </c>
      <c r="C22" s="49">
        <v>15</v>
      </c>
      <c r="D22" s="49">
        <v>1393483</v>
      </c>
    </row>
    <row r="23" spans="1:4" ht="15" customHeight="1" x14ac:dyDescent="0.25">
      <c r="A23" s="46" t="s">
        <v>245</v>
      </c>
      <c r="B23" s="46" t="s">
        <v>125</v>
      </c>
      <c r="C23" s="49">
        <v>36</v>
      </c>
      <c r="D23" s="49">
        <v>6733367</v>
      </c>
    </row>
    <row r="24" spans="1:4" ht="15" customHeight="1" x14ac:dyDescent="0.25">
      <c r="A24" s="46" t="s">
        <v>246</v>
      </c>
      <c r="B24" s="46" t="s">
        <v>125</v>
      </c>
      <c r="C24" s="49">
        <v>25</v>
      </c>
      <c r="D24" s="49">
        <v>4224595</v>
      </c>
    </row>
    <row r="25" spans="1:4" ht="15" customHeight="1" x14ac:dyDescent="0.25">
      <c r="A25" s="46" t="s">
        <v>186</v>
      </c>
      <c r="B25" s="46" t="s">
        <v>126</v>
      </c>
      <c r="C25" s="49">
        <v>1</v>
      </c>
      <c r="D25" s="49">
        <v>556600</v>
      </c>
    </row>
    <row r="26" spans="1:4" ht="15" customHeight="1" x14ac:dyDescent="0.25">
      <c r="A26" s="46" t="s">
        <v>247</v>
      </c>
      <c r="B26" s="46" t="s">
        <v>125</v>
      </c>
      <c r="C26" s="49">
        <v>11</v>
      </c>
      <c r="D26" s="49">
        <v>2788155</v>
      </c>
    </row>
    <row r="27" spans="1:4" ht="15" customHeight="1" x14ac:dyDescent="0.25">
      <c r="A27" s="46" t="s">
        <v>248</v>
      </c>
      <c r="B27" s="46" t="s">
        <v>125</v>
      </c>
      <c r="C27" s="49">
        <v>7</v>
      </c>
      <c r="D27" s="49">
        <v>1012926</v>
      </c>
    </row>
    <row r="28" spans="1:4" ht="15" customHeight="1" x14ac:dyDescent="0.25">
      <c r="A28" s="46" t="s">
        <v>172</v>
      </c>
      <c r="B28" s="46" t="s">
        <v>128</v>
      </c>
      <c r="C28" s="49">
        <v>8</v>
      </c>
      <c r="D28" s="49">
        <v>835495</v>
      </c>
    </row>
    <row r="29" spans="1:4" ht="15" customHeight="1" x14ac:dyDescent="0.25">
      <c r="A29" s="46" t="s">
        <v>249</v>
      </c>
      <c r="B29" s="46" t="s">
        <v>124</v>
      </c>
      <c r="C29" s="49">
        <v>1</v>
      </c>
      <c r="D29" s="49">
        <v>125060</v>
      </c>
    </row>
    <row r="30" spans="1:4" ht="15" customHeight="1" x14ac:dyDescent="0.25">
      <c r="A30" s="46" t="s">
        <v>220</v>
      </c>
      <c r="B30" s="46" t="s">
        <v>124</v>
      </c>
      <c r="C30" s="49">
        <v>12</v>
      </c>
      <c r="D30" s="49">
        <v>1958095</v>
      </c>
    </row>
    <row r="31" spans="1:4" ht="15" customHeight="1" x14ac:dyDescent="0.25">
      <c r="A31" s="46" t="s">
        <v>250</v>
      </c>
      <c r="B31" s="46" t="s">
        <v>127</v>
      </c>
      <c r="C31" s="49">
        <v>1</v>
      </c>
      <c r="D31" s="49">
        <v>92325</v>
      </c>
    </row>
    <row r="32" spans="1:4" ht="15" customHeight="1" x14ac:dyDescent="0.25">
      <c r="A32" s="46" t="s">
        <v>251</v>
      </c>
      <c r="B32" s="46" t="s">
        <v>124</v>
      </c>
      <c r="C32" s="49">
        <v>11</v>
      </c>
      <c r="D32" s="49">
        <v>926825</v>
      </c>
    </row>
    <row r="33" spans="1:4" ht="15" customHeight="1" x14ac:dyDescent="0.25">
      <c r="A33" s="46" t="s">
        <v>170</v>
      </c>
      <c r="B33" s="46" t="s">
        <v>126</v>
      </c>
      <c r="C33" s="49">
        <v>27</v>
      </c>
      <c r="D33" s="49">
        <v>5765885</v>
      </c>
    </row>
    <row r="34" spans="1:4" ht="15" customHeight="1" x14ac:dyDescent="0.25">
      <c r="A34" s="46" t="s">
        <v>252</v>
      </c>
      <c r="B34" s="46" t="s">
        <v>125</v>
      </c>
      <c r="C34" s="49">
        <v>36</v>
      </c>
      <c r="D34" s="49">
        <v>11191344</v>
      </c>
    </row>
    <row r="35" spans="1:4" ht="15" customHeight="1" x14ac:dyDescent="0.25">
      <c r="A35" s="46" t="s">
        <v>253</v>
      </c>
      <c r="B35" s="46" t="s">
        <v>127</v>
      </c>
      <c r="C35" s="49">
        <v>4</v>
      </c>
      <c r="D35" s="49">
        <v>613340</v>
      </c>
    </row>
    <row r="36" spans="1:4" ht="15" customHeight="1" x14ac:dyDescent="0.25">
      <c r="A36" s="46" t="s">
        <v>254</v>
      </c>
      <c r="B36" s="46" t="s">
        <v>129</v>
      </c>
      <c r="C36" s="49">
        <v>7</v>
      </c>
      <c r="D36" s="49">
        <v>656212</v>
      </c>
    </row>
    <row r="37" spans="1:4" ht="15" customHeight="1" x14ac:dyDescent="0.25">
      <c r="A37" s="46" t="s">
        <v>255</v>
      </c>
      <c r="B37" s="46" t="s">
        <v>124</v>
      </c>
      <c r="C37" s="49">
        <v>39</v>
      </c>
      <c r="D37" s="49">
        <v>9683497</v>
      </c>
    </row>
    <row r="38" spans="1:4" ht="15" customHeight="1" x14ac:dyDescent="0.25">
      <c r="A38" s="46" t="s">
        <v>178</v>
      </c>
      <c r="B38" s="46" t="s">
        <v>126</v>
      </c>
      <c r="C38" s="49">
        <v>50</v>
      </c>
      <c r="D38" s="49">
        <v>11190240</v>
      </c>
    </row>
    <row r="39" spans="1:4" ht="15" customHeight="1" x14ac:dyDescent="0.25">
      <c r="A39" s="46" t="s">
        <v>182</v>
      </c>
      <c r="B39" s="46" t="s">
        <v>126</v>
      </c>
      <c r="C39" s="49">
        <v>23</v>
      </c>
      <c r="D39" s="49">
        <v>5360533</v>
      </c>
    </row>
    <row r="40" spans="1:4" ht="15" customHeight="1" x14ac:dyDescent="0.25">
      <c r="A40" s="46" t="s">
        <v>147</v>
      </c>
      <c r="B40" s="46" t="s">
        <v>127</v>
      </c>
      <c r="C40" s="49">
        <v>42</v>
      </c>
      <c r="D40" s="49">
        <v>8177835</v>
      </c>
    </row>
    <row r="41" spans="1:4" ht="15" customHeight="1" x14ac:dyDescent="0.25">
      <c r="A41" s="46" t="s">
        <v>256</v>
      </c>
      <c r="B41" s="46" t="s">
        <v>128</v>
      </c>
      <c r="C41" s="49">
        <v>1</v>
      </c>
      <c r="D41" s="49">
        <v>172847</v>
      </c>
    </row>
    <row r="42" spans="1:4" ht="15" customHeight="1" x14ac:dyDescent="0.25">
      <c r="A42" s="46" t="s">
        <v>257</v>
      </c>
      <c r="B42" s="46" t="s">
        <v>126</v>
      </c>
      <c r="C42" s="49">
        <v>7</v>
      </c>
      <c r="D42" s="49">
        <v>1008388</v>
      </c>
    </row>
    <row r="43" spans="1:4" ht="15" customHeight="1" x14ac:dyDescent="0.25">
      <c r="A43" s="46" t="s">
        <v>258</v>
      </c>
      <c r="B43" s="46" t="s">
        <v>129</v>
      </c>
      <c r="C43" s="49">
        <v>1</v>
      </c>
      <c r="D43" s="49">
        <v>141400</v>
      </c>
    </row>
    <row r="44" spans="1:4" ht="15" customHeight="1" x14ac:dyDescent="0.25">
      <c r="A44" s="46" t="s">
        <v>259</v>
      </c>
      <c r="B44" s="46" t="s">
        <v>125</v>
      </c>
      <c r="C44" s="49">
        <v>39</v>
      </c>
      <c r="D44" s="49">
        <v>6163082</v>
      </c>
    </row>
    <row r="45" spans="1:4" ht="15" customHeight="1" x14ac:dyDescent="0.25">
      <c r="A45" s="52" t="s">
        <v>130</v>
      </c>
      <c r="B45" s="53"/>
      <c r="C45" s="52">
        <f>SUM(C4:C44)</f>
        <v>601</v>
      </c>
      <c r="D45" s="55">
        <f>SUM(D4:D44)</f>
        <v>119974349</v>
      </c>
    </row>
    <row r="47" spans="1:4" ht="15" customHeight="1" x14ac:dyDescent="0.25">
      <c r="A47" s="45" t="s">
        <v>230</v>
      </c>
    </row>
    <row r="48" spans="1:4" ht="15" customHeight="1" x14ac:dyDescent="0.25">
      <c r="A48" s="16" t="s">
        <v>142</v>
      </c>
      <c r="B48" s="16" t="s">
        <v>131</v>
      </c>
      <c r="C48" s="16" t="s">
        <v>145</v>
      </c>
    </row>
    <row r="49" spans="1:3" ht="15" customHeight="1" x14ac:dyDescent="0.25">
      <c r="A49" s="46" t="s">
        <v>124</v>
      </c>
      <c r="B49" s="46">
        <f t="shared" ref="B49:B54" si="0">SUMIF($B$4:$B$44,A49,$C$4:$C$44)</f>
        <v>90</v>
      </c>
      <c r="C49" s="51">
        <f t="shared" ref="C49:C54" si="1">SUMIF($B$4:$B$44,A49,$D$4:$D$44)</f>
        <v>16286224</v>
      </c>
    </row>
    <row r="50" spans="1:3" ht="15" customHeight="1" x14ac:dyDescent="0.25">
      <c r="A50" s="46" t="s">
        <v>125</v>
      </c>
      <c r="B50" s="46">
        <f t="shared" si="0"/>
        <v>245</v>
      </c>
      <c r="C50" s="51">
        <f t="shared" si="1"/>
        <v>50825891</v>
      </c>
    </row>
    <row r="51" spans="1:3" ht="15" customHeight="1" x14ac:dyDescent="0.25">
      <c r="A51" s="46" t="s">
        <v>126</v>
      </c>
      <c r="B51" s="46">
        <f t="shared" si="0"/>
        <v>164</v>
      </c>
      <c r="C51" s="51">
        <f t="shared" si="1"/>
        <v>37406547</v>
      </c>
    </row>
    <row r="52" spans="1:3" ht="15" customHeight="1" x14ac:dyDescent="0.25">
      <c r="A52" s="46" t="s">
        <v>127</v>
      </c>
      <c r="B52" s="46">
        <f t="shared" si="0"/>
        <v>53</v>
      </c>
      <c r="C52" s="51">
        <f t="shared" si="1"/>
        <v>9496076</v>
      </c>
    </row>
    <row r="53" spans="1:3" ht="15" customHeight="1" x14ac:dyDescent="0.25">
      <c r="A53" s="46" t="s">
        <v>128</v>
      </c>
      <c r="B53" s="46">
        <f t="shared" si="0"/>
        <v>15</v>
      </c>
      <c r="C53" s="51">
        <f t="shared" si="1"/>
        <v>1562450</v>
      </c>
    </row>
    <row r="54" spans="1:3" ht="15" customHeight="1" x14ac:dyDescent="0.25">
      <c r="A54" s="46" t="s">
        <v>129</v>
      </c>
      <c r="B54" s="46">
        <f t="shared" si="0"/>
        <v>34</v>
      </c>
      <c r="C54" s="51">
        <f t="shared" si="1"/>
        <v>4397161</v>
      </c>
    </row>
  </sheetData>
  <mergeCells count="1">
    <mergeCell ref="A1:D1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4"/>
  <sheetViews>
    <sheetView zoomScaleNormal="100" workbookViewId="0">
      <selection sqref="A1:B1"/>
    </sheetView>
  </sheetViews>
  <sheetFormatPr defaultColWidth="8.7109375" defaultRowHeight="15" x14ac:dyDescent="0.25"/>
  <cols>
    <col min="1" max="1" width="22" customWidth="1"/>
    <col min="2" max="2" width="16" customWidth="1"/>
  </cols>
  <sheetData>
    <row r="1" spans="1:2" ht="15.75" customHeight="1" x14ac:dyDescent="0.25">
      <c r="A1" s="2" t="s">
        <v>260</v>
      </c>
      <c r="B1" s="2"/>
    </row>
    <row r="3" spans="1:2" ht="15" customHeight="1" x14ac:dyDescent="0.25">
      <c r="A3" s="16" t="s">
        <v>141</v>
      </c>
      <c r="B3" s="16" t="s">
        <v>142</v>
      </c>
    </row>
    <row r="4" spans="1:2" ht="15" customHeight="1" x14ac:dyDescent="0.25">
      <c r="A4" s="46" t="s">
        <v>232</v>
      </c>
      <c r="B4" s="46" t="s">
        <v>126</v>
      </c>
    </row>
    <row r="5" spans="1:2" ht="15" customHeight="1" x14ac:dyDescent="0.25">
      <c r="A5" s="46" t="s">
        <v>261</v>
      </c>
      <c r="B5" s="46" t="s">
        <v>129</v>
      </c>
    </row>
    <row r="6" spans="1:2" ht="15" customHeight="1" x14ac:dyDescent="0.25">
      <c r="A6" s="46" t="s">
        <v>167</v>
      </c>
      <c r="B6" s="46" t="s">
        <v>127</v>
      </c>
    </row>
    <row r="7" spans="1:2" ht="15" customHeight="1" x14ac:dyDescent="0.25">
      <c r="A7" s="46" t="s">
        <v>233</v>
      </c>
      <c r="B7" s="46" t="s">
        <v>126</v>
      </c>
    </row>
    <row r="8" spans="1:2" ht="15" customHeight="1" x14ac:dyDescent="0.25">
      <c r="A8" s="46" t="s">
        <v>161</v>
      </c>
      <c r="B8" s="46" t="s">
        <v>129</v>
      </c>
    </row>
    <row r="9" spans="1:2" ht="15" customHeight="1" x14ac:dyDescent="0.25">
      <c r="A9" s="46" t="s">
        <v>176</v>
      </c>
      <c r="B9" s="46" t="s">
        <v>128</v>
      </c>
    </row>
    <row r="10" spans="1:2" ht="15" customHeight="1" x14ac:dyDescent="0.25">
      <c r="A10" s="46" t="s">
        <v>234</v>
      </c>
      <c r="B10" s="46" t="s">
        <v>124</v>
      </c>
    </row>
    <row r="11" spans="1:2" ht="15" customHeight="1" x14ac:dyDescent="0.25">
      <c r="A11" s="46" t="s">
        <v>235</v>
      </c>
      <c r="B11" s="46" t="s">
        <v>126</v>
      </c>
    </row>
    <row r="12" spans="1:2" ht="15" customHeight="1" x14ac:dyDescent="0.25">
      <c r="A12" s="46" t="s">
        <v>262</v>
      </c>
      <c r="B12" s="46" t="s">
        <v>126</v>
      </c>
    </row>
    <row r="13" spans="1:2" ht="15" customHeight="1" x14ac:dyDescent="0.25">
      <c r="A13" s="46" t="s">
        <v>155</v>
      </c>
      <c r="B13" s="46" t="s">
        <v>126</v>
      </c>
    </row>
    <row r="14" spans="1:2" ht="15" customHeight="1" x14ac:dyDescent="0.25">
      <c r="A14" s="46" t="s">
        <v>174</v>
      </c>
      <c r="B14" s="46" t="s">
        <v>126</v>
      </c>
    </row>
    <row r="15" spans="1:2" ht="15" customHeight="1" x14ac:dyDescent="0.25">
      <c r="A15" s="46" t="s">
        <v>263</v>
      </c>
      <c r="B15" s="46" t="s">
        <v>129</v>
      </c>
    </row>
    <row r="16" spans="1:2" ht="15" customHeight="1" x14ac:dyDescent="0.25">
      <c r="A16" s="46" t="s">
        <v>236</v>
      </c>
      <c r="B16" s="46" t="s">
        <v>128</v>
      </c>
    </row>
    <row r="17" spans="1:2" ht="15" customHeight="1" x14ac:dyDescent="0.25">
      <c r="A17" s="46" t="s">
        <v>237</v>
      </c>
      <c r="B17" s="46" t="s">
        <v>125</v>
      </c>
    </row>
    <row r="18" spans="1:2" ht="15" customHeight="1" x14ac:dyDescent="0.25">
      <c r="A18" s="46" t="s">
        <v>238</v>
      </c>
      <c r="B18" s="46" t="s">
        <v>125</v>
      </c>
    </row>
    <row r="19" spans="1:2" ht="15" customHeight="1" x14ac:dyDescent="0.25">
      <c r="A19" s="46" t="s">
        <v>239</v>
      </c>
      <c r="B19" s="46" t="s">
        <v>125</v>
      </c>
    </row>
    <row r="20" spans="1:2" ht="15" customHeight="1" x14ac:dyDescent="0.25">
      <c r="A20" s="46" t="s">
        <v>240</v>
      </c>
      <c r="B20" s="46" t="s">
        <v>125</v>
      </c>
    </row>
    <row r="21" spans="1:2" ht="15" customHeight="1" x14ac:dyDescent="0.25">
      <c r="A21" s="46" t="s">
        <v>241</v>
      </c>
      <c r="B21" s="46" t="s">
        <v>126</v>
      </c>
    </row>
    <row r="22" spans="1:2" ht="15" customHeight="1" x14ac:dyDescent="0.25">
      <c r="A22" s="46" t="s">
        <v>184</v>
      </c>
      <c r="B22" s="46" t="s">
        <v>126</v>
      </c>
    </row>
    <row r="23" spans="1:2" ht="15" customHeight="1" x14ac:dyDescent="0.25">
      <c r="A23" s="46" t="s">
        <v>242</v>
      </c>
      <c r="B23" s="46" t="s">
        <v>124</v>
      </c>
    </row>
    <row r="24" spans="1:2" ht="15" customHeight="1" x14ac:dyDescent="0.25">
      <c r="A24" s="46" t="s">
        <v>243</v>
      </c>
      <c r="B24" s="46" t="s">
        <v>126</v>
      </c>
    </row>
    <row r="25" spans="1:2" ht="15" customHeight="1" x14ac:dyDescent="0.25">
      <c r="A25" s="46" t="s">
        <v>244</v>
      </c>
      <c r="B25" s="46" t="s">
        <v>124</v>
      </c>
    </row>
    <row r="26" spans="1:2" ht="15" customHeight="1" x14ac:dyDescent="0.25">
      <c r="A26" s="46" t="s">
        <v>245</v>
      </c>
      <c r="B26" s="46" t="s">
        <v>125</v>
      </c>
    </row>
    <row r="27" spans="1:2" ht="15" customHeight="1" x14ac:dyDescent="0.25">
      <c r="A27" s="46" t="s">
        <v>246</v>
      </c>
      <c r="B27" s="46" t="s">
        <v>125</v>
      </c>
    </row>
    <row r="28" spans="1:2" ht="15" customHeight="1" x14ac:dyDescent="0.25">
      <c r="A28" s="46" t="s">
        <v>186</v>
      </c>
      <c r="B28" s="46" t="s">
        <v>126</v>
      </c>
    </row>
    <row r="29" spans="1:2" ht="15" customHeight="1" x14ac:dyDescent="0.25">
      <c r="A29" s="46" t="s">
        <v>247</v>
      </c>
      <c r="B29" s="46" t="s">
        <v>125</v>
      </c>
    </row>
    <row r="30" spans="1:2" ht="15" customHeight="1" x14ac:dyDescent="0.25">
      <c r="A30" s="46" t="s">
        <v>264</v>
      </c>
      <c r="B30" s="46" t="s">
        <v>128</v>
      </c>
    </row>
    <row r="31" spans="1:2" ht="15" customHeight="1" x14ac:dyDescent="0.25">
      <c r="A31" s="46" t="s">
        <v>248</v>
      </c>
      <c r="B31" s="46" t="s">
        <v>125</v>
      </c>
    </row>
    <row r="32" spans="1:2" ht="15" customHeight="1" x14ac:dyDescent="0.25">
      <c r="A32" s="46" t="s">
        <v>172</v>
      </c>
      <c r="B32" s="46" t="s">
        <v>128</v>
      </c>
    </row>
    <row r="33" spans="1:2" ht="15" customHeight="1" x14ac:dyDescent="0.25">
      <c r="A33" s="46" t="s">
        <v>249</v>
      </c>
      <c r="B33" s="46" t="s">
        <v>124</v>
      </c>
    </row>
    <row r="34" spans="1:2" ht="15" customHeight="1" x14ac:dyDescent="0.25">
      <c r="A34" s="46" t="s">
        <v>220</v>
      </c>
      <c r="B34" s="46" t="s">
        <v>124</v>
      </c>
    </row>
    <row r="35" spans="1:2" ht="15" customHeight="1" x14ac:dyDescent="0.25">
      <c r="A35" s="46" t="s">
        <v>250</v>
      </c>
      <c r="B35" s="46" t="s">
        <v>127</v>
      </c>
    </row>
    <row r="36" spans="1:2" ht="15" customHeight="1" x14ac:dyDescent="0.25">
      <c r="A36" s="46" t="s">
        <v>251</v>
      </c>
      <c r="B36" s="46" t="s">
        <v>124</v>
      </c>
    </row>
    <row r="37" spans="1:2" ht="15" customHeight="1" x14ac:dyDescent="0.25">
      <c r="A37" s="46" t="s">
        <v>170</v>
      </c>
      <c r="B37" s="46" t="s">
        <v>126</v>
      </c>
    </row>
    <row r="38" spans="1:2" ht="15" customHeight="1" x14ac:dyDescent="0.25">
      <c r="A38" s="46" t="s">
        <v>265</v>
      </c>
      <c r="B38" s="46" t="s">
        <v>125</v>
      </c>
    </row>
    <row r="39" spans="1:2" ht="15" customHeight="1" x14ac:dyDescent="0.25">
      <c r="A39" s="46" t="s">
        <v>252</v>
      </c>
      <c r="B39" s="46" t="s">
        <v>125</v>
      </c>
    </row>
    <row r="40" spans="1:2" ht="15" customHeight="1" x14ac:dyDescent="0.25">
      <c r="A40" s="46" t="s">
        <v>253</v>
      </c>
      <c r="B40" s="46" t="s">
        <v>127</v>
      </c>
    </row>
    <row r="41" spans="1:2" ht="15" customHeight="1" x14ac:dyDescent="0.25">
      <c r="A41" s="46" t="s">
        <v>254</v>
      </c>
      <c r="B41" s="46" t="s">
        <v>129</v>
      </c>
    </row>
    <row r="42" spans="1:2" ht="15" customHeight="1" x14ac:dyDescent="0.25">
      <c r="A42" s="46" t="s">
        <v>255</v>
      </c>
      <c r="B42" s="46" t="s">
        <v>124</v>
      </c>
    </row>
    <row r="43" spans="1:2" ht="15" customHeight="1" x14ac:dyDescent="0.25">
      <c r="A43" s="46" t="s">
        <v>266</v>
      </c>
      <c r="B43" s="46" t="s">
        <v>124</v>
      </c>
    </row>
    <row r="44" spans="1:2" ht="15" customHeight="1" x14ac:dyDescent="0.25">
      <c r="A44" s="46" t="s">
        <v>178</v>
      </c>
      <c r="B44" s="46" t="s">
        <v>126</v>
      </c>
    </row>
    <row r="45" spans="1:2" ht="15" customHeight="1" x14ac:dyDescent="0.25">
      <c r="A45" s="46" t="s">
        <v>267</v>
      </c>
      <c r="B45" s="46" t="s">
        <v>125</v>
      </c>
    </row>
    <row r="46" spans="1:2" ht="15" customHeight="1" x14ac:dyDescent="0.25">
      <c r="A46" s="46" t="s">
        <v>182</v>
      </c>
      <c r="B46" s="46" t="s">
        <v>126</v>
      </c>
    </row>
    <row r="47" spans="1:2" ht="15" customHeight="1" x14ac:dyDescent="0.25">
      <c r="A47" s="46" t="s">
        <v>147</v>
      </c>
      <c r="B47" s="46" t="s">
        <v>127</v>
      </c>
    </row>
    <row r="48" spans="1:2" ht="15" customHeight="1" x14ac:dyDescent="0.25">
      <c r="A48" s="46" t="s">
        <v>256</v>
      </c>
      <c r="B48" s="46" t="s">
        <v>128</v>
      </c>
    </row>
    <row r="49" spans="1:2" ht="15" customHeight="1" x14ac:dyDescent="0.25">
      <c r="A49" s="46" t="s">
        <v>268</v>
      </c>
      <c r="B49" s="46" t="s">
        <v>124</v>
      </c>
    </row>
    <row r="50" spans="1:2" ht="15" customHeight="1" x14ac:dyDescent="0.25">
      <c r="A50" s="46" t="s">
        <v>257</v>
      </c>
      <c r="B50" s="46" t="s">
        <v>126</v>
      </c>
    </row>
    <row r="51" spans="1:2" ht="15" customHeight="1" x14ac:dyDescent="0.25">
      <c r="A51" s="46" t="s">
        <v>258</v>
      </c>
      <c r="B51" s="46" t="s">
        <v>129</v>
      </c>
    </row>
    <row r="52" spans="1:2" ht="15" customHeight="1" x14ac:dyDescent="0.25">
      <c r="A52" s="46" t="s">
        <v>269</v>
      </c>
      <c r="B52" s="46" t="s">
        <v>126</v>
      </c>
    </row>
    <row r="53" spans="1:2" ht="15" customHeight="1" x14ac:dyDescent="0.25">
      <c r="A53" s="46" t="s">
        <v>259</v>
      </c>
      <c r="B53" s="46" t="s">
        <v>125</v>
      </c>
    </row>
    <row r="54" spans="1:2" ht="15" customHeight="1" x14ac:dyDescent="0.25">
      <c r="A54" s="46" t="s">
        <v>270</v>
      </c>
      <c r="B54" s="46" t="s">
        <v>128</v>
      </c>
    </row>
  </sheetData>
  <mergeCells count="1">
    <mergeCell ref="A1:B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Sources</vt:lpstr>
      <vt:lpstr>Portfolio Matrix</vt:lpstr>
      <vt:lpstr>Regional Matrix</vt:lpstr>
      <vt:lpstr>EGP_detail</vt:lpstr>
      <vt:lpstr>FR_detail</vt:lpstr>
      <vt:lpstr>STAG_detail</vt:lpstr>
      <vt:lpstr>Region_Map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Charles Weintraub</cp:lastModifiedBy>
  <cp:revision>1</cp:revision>
  <dcterms:created xsi:type="dcterms:W3CDTF">2026-07-10T18:32:47Z</dcterms:created>
  <dcterms:modified xsi:type="dcterms:W3CDTF">2026-07-13T16:06:49Z</dcterms:modified>
  <dc:language>en-US</dc:language>
</cp:coreProperties>
</file>