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9aac09319cb0cc50/Desktop/MIT (July 2025)/MIT CRE Spring 2026/CRE42/CRE42 website - Claud Code/Data Link Files/"/>
    </mc:Choice>
  </mc:AlternateContent>
  <xr:revisionPtr revIDLastSave="7" documentId="11_FA7C7434FCAB2FC747BD5525710F53F251C2F447" xr6:coauthVersionLast="47" xr6:coauthVersionMax="47" xr10:uidLastSave="{C04D8A9D-FF75-43B3-813E-45AF9939AB7D}"/>
  <bookViews>
    <workbookView xWindow="-28920" yWindow="-105" windowWidth="29040" windowHeight="15720" tabRatio="500" activeTab="2" xr2:uid="{00000000-000D-0000-FFFF-FFFF00000000}"/>
  </bookViews>
  <sheets>
    <sheet name="Chart" sheetId="1" r:id="rId1"/>
    <sheet name="Income &amp; Ratio" sheetId="2" r:id="rId2"/>
    <sheet name="Data" sheetId="3" r:id="rId3"/>
    <sheet name="Sources &amp; Methodology" sheetId="4" r:id="rId4"/>
    <sheet name="Housing &amp; Population" sheetId="5" r:id="rId5"/>
    <sheet name="Pop-to-HU Ratio" sheetId="6" r:id="rId6"/>
    <sheet name="Housing Stock by Age" sheetId="7" r:id="rId7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5" i="7" l="1"/>
  <c r="C14" i="7"/>
  <c r="C13" i="7"/>
  <c r="C12" i="7"/>
  <c r="C11" i="7"/>
  <c r="C10" i="7"/>
  <c r="C9" i="7"/>
  <c r="C8" i="7"/>
  <c r="C7" i="7"/>
  <c r="C6" i="7"/>
  <c r="C15" i="7" s="1"/>
  <c r="C5" i="7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F29" i="5"/>
  <c r="E29" i="5"/>
  <c r="G29" i="5" s="1"/>
  <c r="D29" i="5"/>
  <c r="G28" i="5"/>
  <c r="F28" i="5"/>
  <c r="E28" i="5"/>
  <c r="D28" i="5"/>
  <c r="F27" i="5"/>
  <c r="E27" i="5"/>
  <c r="G27" i="5" s="1"/>
  <c r="D27" i="5"/>
  <c r="G26" i="5"/>
  <c r="F26" i="5"/>
  <c r="E26" i="5"/>
  <c r="D26" i="5"/>
  <c r="F25" i="5"/>
  <c r="E25" i="5"/>
  <c r="G25" i="5" s="1"/>
  <c r="D25" i="5"/>
  <c r="G24" i="5"/>
  <c r="F24" i="5"/>
  <c r="E24" i="5"/>
  <c r="D24" i="5"/>
  <c r="F23" i="5"/>
  <c r="E23" i="5"/>
  <c r="G23" i="5" s="1"/>
  <c r="D23" i="5"/>
  <c r="G22" i="5"/>
  <c r="F22" i="5"/>
  <c r="E22" i="5"/>
  <c r="D22" i="5"/>
  <c r="F21" i="5"/>
  <c r="E21" i="5"/>
  <c r="G21" i="5" s="1"/>
  <c r="D21" i="5"/>
  <c r="G20" i="5"/>
  <c r="F20" i="5"/>
  <c r="E20" i="5"/>
  <c r="D20" i="5"/>
  <c r="F19" i="5"/>
  <c r="E19" i="5"/>
  <c r="G19" i="5" s="1"/>
  <c r="D19" i="5"/>
  <c r="G18" i="5"/>
  <c r="F18" i="5"/>
  <c r="E18" i="5"/>
  <c r="D18" i="5"/>
  <c r="F17" i="5"/>
  <c r="E17" i="5"/>
  <c r="G17" i="5" s="1"/>
  <c r="D17" i="5"/>
  <c r="G16" i="5"/>
  <c r="F16" i="5"/>
  <c r="E16" i="5"/>
  <c r="D16" i="5"/>
  <c r="F15" i="5"/>
  <c r="E15" i="5"/>
  <c r="G15" i="5" s="1"/>
  <c r="D15" i="5"/>
  <c r="G14" i="5"/>
  <c r="F14" i="5"/>
  <c r="E14" i="5"/>
  <c r="D14" i="5"/>
  <c r="F13" i="5"/>
  <c r="E13" i="5"/>
  <c r="G13" i="5" s="1"/>
  <c r="D13" i="5"/>
  <c r="G12" i="5"/>
  <c r="F12" i="5"/>
  <c r="E12" i="5"/>
  <c r="D12" i="5"/>
  <c r="F11" i="5"/>
  <c r="E11" i="5"/>
  <c r="G11" i="5" s="1"/>
  <c r="D11" i="5"/>
  <c r="G10" i="5"/>
  <c r="F10" i="5"/>
  <c r="E10" i="5"/>
  <c r="D10" i="5"/>
  <c r="F9" i="5"/>
  <c r="E9" i="5"/>
  <c r="G9" i="5" s="1"/>
  <c r="D9" i="5"/>
  <c r="G8" i="5"/>
  <c r="F8" i="5"/>
  <c r="E8" i="5"/>
  <c r="D8" i="5"/>
  <c r="F7" i="5"/>
  <c r="E7" i="5"/>
  <c r="G7" i="5" s="1"/>
  <c r="D7" i="5"/>
  <c r="G6" i="5"/>
  <c r="F6" i="5"/>
  <c r="E6" i="5"/>
  <c r="D6" i="5"/>
  <c r="D5" i="5"/>
  <c r="B38" i="3"/>
  <c r="B37" i="3"/>
  <c r="B36" i="3"/>
  <c r="B35" i="3"/>
  <c r="B34" i="3"/>
  <c r="B33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B38" i="2"/>
  <c r="B37" i="2"/>
  <c r="B35" i="2"/>
  <c r="B34" i="2"/>
  <c r="D29" i="2"/>
  <c r="E29" i="2" s="1"/>
  <c r="D28" i="2"/>
  <c r="E28" i="2" s="1"/>
  <c r="D27" i="2"/>
  <c r="B33" i="2" s="1"/>
  <c r="D26" i="2"/>
  <c r="E26" i="2" s="1"/>
  <c r="D25" i="2"/>
  <c r="E25" i="2" s="1"/>
  <c r="D24" i="2"/>
  <c r="E24" i="2" s="1"/>
  <c r="D23" i="2"/>
  <c r="E23" i="2" s="1"/>
  <c r="D22" i="2"/>
  <c r="E22" i="2" s="1"/>
  <c r="D21" i="2"/>
  <c r="E21" i="2" s="1"/>
  <c r="D20" i="2"/>
  <c r="E20" i="2" s="1"/>
  <c r="D19" i="2"/>
  <c r="E19" i="2" s="1"/>
  <c r="D18" i="2"/>
  <c r="E18" i="2" s="1"/>
  <c r="D17" i="2"/>
  <c r="E17" i="2" s="1"/>
  <c r="D16" i="2"/>
  <c r="E16" i="2" s="1"/>
  <c r="D15" i="2"/>
  <c r="E15" i="2" s="1"/>
  <c r="D14" i="2"/>
  <c r="E14" i="2" s="1"/>
  <c r="D13" i="2"/>
  <c r="E13" i="2" s="1"/>
  <c r="D12" i="2"/>
  <c r="E12" i="2" s="1"/>
  <c r="D11" i="2"/>
  <c r="E11" i="2" s="1"/>
  <c r="D10" i="2"/>
  <c r="E10" i="2" s="1"/>
  <c r="D9" i="2"/>
  <c r="E9" i="2" s="1"/>
  <c r="D8" i="2"/>
  <c r="E8" i="2" s="1"/>
  <c r="D7" i="2"/>
  <c r="E7" i="2" s="1"/>
  <c r="D6" i="2"/>
  <c r="E6" i="2" s="1"/>
  <c r="D5" i="2"/>
  <c r="B32" i="2" s="1"/>
  <c r="E27" i="2" l="1"/>
  <c r="B36" i="2"/>
</calcChain>
</file>

<file path=xl/sharedStrings.xml><?xml version="1.0" encoding="utf-8"?>
<sst xmlns="http://schemas.openxmlformats.org/spreadsheetml/2006/main" count="129" uniqueCount="108">
  <si>
    <t>Year</t>
  </si>
  <si>
    <t>Median Home Price ($K)</t>
  </si>
  <si>
    <t>Unemployment Rate (%)</t>
  </si>
  <si>
    <t>Median Home Price vs. Median Household Income (2000–2024)</t>
  </si>
  <si>
    <t>Sources: FRED MSPUS (Census/HUD) · FRED MEHOINUSA646N (Census Bureau CPS ASEC)</t>
  </si>
  <si>
    <t>Median Home
Price ($K)</t>
  </si>
  <si>
    <t>Median Household
Income ($K)</t>
  </si>
  <si>
    <t>Price-to-Income
Ratio</t>
  </si>
  <si>
    <t>YoY Ratio
Change</t>
  </si>
  <si>
    <t>—</t>
  </si>
  <si>
    <t>Key Statistics</t>
  </si>
  <si>
    <t>Ratio in 2000</t>
  </si>
  <si>
    <t>Peak Ratio (2022)</t>
  </si>
  <si>
    <t>Current Ratio (2024)</t>
  </si>
  <si>
    <t>Change 2000→2024</t>
  </si>
  <si>
    <t>Change 2022→2024 (improvement)</t>
  </si>
  <si>
    <t>Income Growth 2000→2024</t>
  </si>
  <si>
    <t>Home Price Growth 2000→2024</t>
  </si>
  <si>
    <t>FRED MSPUS: Census/HUD Median Sales Price (New Homes) | FRED MEHOINUSA646N: Census Bureau CPS ASEC Median Household Income</t>
  </si>
  <si>
    <t>Note: 2024 income = $83,730 (FRED). Home prices annual average rounded to $1K. Ratio calculated from unrounded values.</t>
  </si>
  <si>
    <t>Median Home Price vs. Unemployment Rate (2000–2025)</t>
  </si>
  <si>
    <t>Sources: FRED MSPUS (U.S. Census Bureau / HUD) · BLS UNRATE (Current Population Survey)</t>
  </si>
  <si>
    <t>Median Home
Price ($)</t>
  </si>
  <si>
    <t>Price ($K)</t>
  </si>
  <si>
    <t>Unemployment
Rate (%)</t>
  </si>
  <si>
    <t>YoY Price
Change (%)</t>
  </si>
  <si>
    <t>GFC Low Point (2009)</t>
  </si>
  <si>
    <t>Post-GFC Peak (2022)</t>
  </si>
  <si>
    <t>Peak-to-Peak Increase</t>
  </si>
  <si>
    <t>Current (2024, confirmed)</t>
  </si>
  <si>
    <t>Unemployment Peak (2010)</t>
  </si>
  <si>
    <t>Unemployment Current (2025)</t>
  </si>
  <si>
    <t>Sources &amp; Methodology</t>
  </si>
  <si>
    <t>Median Home Price</t>
  </si>
  <si>
    <t>Series</t>
  </si>
  <si>
    <t>FRED: MSPUS — Median Sales Price of Houses Sold for the United States</t>
  </si>
  <si>
    <t>Source Agency</t>
  </si>
  <si>
    <t>U.S. Census Bureau &amp; U.S. Department of Housing and Urban Development</t>
  </si>
  <si>
    <t>URL</t>
  </si>
  <si>
    <t>https://fred.stlouisfed.org/series/MSPUS</t>
  </si>
  <si>
    <t>Frequency</t>
  </si>
  <si>
    <t>Quarterly; annual values represent average of four quarterly observations</t>
  </si>
  <si>
    <t>Coverage</t>
  </si>
  <si>
    <t>New residential sales (single-family homes)</t>
  </si>
  <si>
    <t>Last Update</t>
  </si>
  <si>
    <t>Jul 24, 2025 (2024 annual: $418,975)</t>
  </si>
  <si>
    <t>Unemployment Rate</t>
  </si>
  <si>
    <t>FRED: UNRATE — Civilian Unemployment Rate</t>
  </si>
  <si>
    <t>U.S. Bureau of Labor Statistics (Current Population Survey)</t>
  </si>
  <si>
    <t>https://fred.stlouisfed.org/series/UNRATE</t>
  </si>
  <si>
    <t>Monthly; annual values represent average of twelve monthly observations</t>
  </si>
  <si>
    <t>Methodology</t>
  </si>
  <si>
    <t>Price Rounding</t>
  </si>
  <si>
    <t>Annual averages rounded to nearest $1,000 for chart labels</t>
  </si>
  <si>
    <t>2025 Estimate</t>
  </si>
  <si>
    <t>Home price: estimated ~$420K pending FRED release (next: Feb 20, 2026)</t>
  </si>
  <si>
    <t>Unemployment: 4.4% based on BLS data through available 2025 months</t>
  </si>
  <si>
    <t>Note on Series</t>
  </si>
  <si>
    <t>MSPUS tracks new home sales. NAR existing-home median is a separate,</t>
  </si>
  <si>
    <t>typically lower series. This tile uses the Census/HUD new-home series</t>
  </si>
  <si>
    <t>as published on FRED, consistent with the primary source citation.</t>
  </si>
  <si>
    <t>Median Household Income</t>
  </si>
  <si>
    <t>FRED: MEHOINUSA646N — Median Household Income in the United States</t>
  </si>
  <si>
    <t>U.S. Census Bureau, Current Population Survey, Annual Social and Economic Supplements (CPS ASEC)</t>
  </si>
  <si>
    <t>https://fred.stlouisfed.org/series/MEHOINUSA646N</t>
  </si>
  <si>
    <t>Annual (calendar year)</t>
  </si>
  <si>
    <t>All races, all household types, nominal (current) dollars</t>
  </si>
  <si>
    <t>Sep 10, 2025 (2024 value: $83,730)</t>
  </si>
  <si>
    <t>Price-to-Income Ratio</t>
  </si>
  <si>
    <t>Calculation</t>
  </si>
  <si>
    <t>Median Home Price ($K) ÷ Median Household Income ($K)</t>
  </si>
  <si>
    <t>Benchmark</t>
  </si>
  <si>
    <t>3.5–4.0x considered historically sustainable (Federal Reserve, academic research)</t>
  </si>
  <si>
    <t>Note</t>
  </si>
  <si>
    <t>Both series use nominal (current) dollars — no inflation adjustment needed for ratio</t>
  </si>
  <si>
    <t>Limitation</t>
  </si>
  <si>
    <t>MSPUS = new home sales only; income = all households. Ratio is approximate but directionally accurate.</t>
  </si>
  <si>
    <t>USA — Total Housing Units (SF &amp; MF) vs. Population</t>
  </si>
  <si>
    <t>Sources: FRED ETOTALUSQ176N (Census Bureau HVS) · FRED POP (Census Bureau Population Estimates)</t>
  </si>
  <si>
    <t>Total Housing
Units (K)</t>
  </si>
  <si>
    <t>Population
(K)</t>
  </si>
  <si>
    <t>Population
(M)</t>
  </si>
  <si>
    <t>HU Annual
Change (K)</t>
  </si>
  <si>
    <t>Pop Annual
Change (K)</t>
  </si>
  <si>
    <t>Pop-to-HU
Ratio</t>
  </si>
  <si>
    <t>Ratio: Population Growth to Housing Unit Growth — USA</t>
  </si>
  <si>
    <t>HU Growth (K)</t>
  </si>
  <si>
    <t>Pop Growth (K)</t>
  </si>
  <si>
    <t>USA — Housing Units (Millions) by Year of Construction</t>
  </si>
  <si>
    <t>Source: U.S. Census Bureau, American Housing Survey (AHS) 2023; MBA Chart of the Week analysis (Oct 2024)</t>
  </si>
  <si>
    <t>Decade Built</t>
  </si>
  <si>
    <t>Total Units
(Millions)</t>
  </si>
  <si>
    <t>Share of
Total Stock</t>
  </si>
  <si>
    <t>Before 1940</t>
  </si>
  <si>
    <t>1940–1949</t>
  </si>
  <si>
    <t>1950–1959</t>
  </si>
  <si>
    <t>1960–1969</t>
  </si>
  <si>
    <t>1970–1979</t>
  </si>
  <si>
    <t>1980–1989</t>
  </si>
  <si>
    <t>1990–1999</t>
  </si>
  <si>
    <t>2000–2009</t>
  </si>
  <si>
    <t>2010–2019</t>
  </si>
  <si>
    <t>2020–2023</t>
  </si>
  <si>
    <t>Total</t>
  </si>
  <si>
    <t>Notes:</t>
  </si>
  <si>
    <t>Median age of 2023 housing stock: 44 years (vs. 39 years in 2013 AHS).</t>
  </si>
  <si>
    <t>The 2010–2019 decade produced fewer units (11.8M) than any decade since the 1940s.</t>
  </si>
  <si>
    <t>More than half of current U.S. housing stock was built during the 60-year span from 1960–2019 (post-WWII boom through pre-pandemic).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</si>
</sst>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\$#,##0\K"/>
    <numFmt numFmtId="165" formatCode="0.0%"/>
    <numFmt numFmtId="166" formatCode="\$#,##0"/>
    <numFmt numFmtId="167" formatCode="\$#,##0.0"/>
    <numFmt numFmtId="168" formatCode="0.0\x"/>
    <numFmt numFmtId="169" formatCode="#,##0.0"/>
    <numFmt numFmtId="170" formatCode="0.0"/>
  </numFmts>
  <fonts count="20" x14ac:knownFonts="1">
    <font>
      <sz val="11"/>
      <color theme="1"/>
      <name val="Calibri"/>
      <family val="2"/>
      <charset val="1"/>
    </font>
    <font>
      <b/>
      <sz val="9"/>
      <color rgb="FF999999"/>
      <name val="Arial"/>
      <charset val="1"/>
    </font>
    <font>
      <sz val="10"/>
      <name val="Arial"/>
      <charset val="1"/>
    </font>
    <font>
      <b/>
      <sz val="14"/>
      <color rgb="FF2C2C2C"/>
      <name val="Arial"/>
      <charset val="1"/>
    </font>
    <font>
      <sz val="10"/>
      <color rgb="FF5A5A5A"/>
      <name val="Arial"/>
      <charset val="1"/>
    </font>
    <font>
      <b/>
      <sz val="10"/>
      <color rgb="FFFFFFFF"/>
      <name val="Arial"/>
      <charset val="1"/>
    </font>
    <font>
      <sz val="10"/>
      <color rgb="FF2C2C2C"/>
      <name val="Arial"/>
      <charset val="1"/>
    </font>
    <font>
      <b/>
      <sz val="11"/>
      <color rgb="FFA31F34"/>
      <name val="Arial"/>
      <charset val="1"/>
    </font>
    <font>
      <b/>
      <sz val="10"/>
      <color rgb="FF2C2C2C"/>
      <name val="Arial"/>
      <charset val="1"/>
    </font>
    <font>
      <i/>
      <sz val="9"/>
      <color rgb="FF5A5A5A"/>
      <name val="Arial"/>
      <charset val="1"/>
    </font>
    <font>
      <b/>
      <sz val="14"/>
      <color rgb="FFA31F34"/>
      <name val="Arial"/>
      <charset val="1"/>
    </font>
    <font>
      <i/>
      <sz val="9"/>
      <color rgb="FF666666"/>
      <name val="Arial"/>
      <charset val="1"/>
    </font>
    <font>
      <b/>
      <sz val="11"/>
      <color rgb="FFFFFFFF"/>
      <name val="Arial"/>
      <charset val="1"/>
    </font>
    <font>
      <b/>
      <sz val="10"/>
      <color rgb="FF333333"/>
      <name val="Arial"/>
      <charset val="1"/>
    </font>
    <font>
      <sz val="10"/>
      <color rgb="FF333333"/>
      <name val="Arial"/>
      <charset val="1"/>
    </font>
    <font>
      <b/>
      <sz val="12"/>
      <color rgb="FFA31F34"/>
      <name val="Arial"/>
      <charset val="1"/>
    </font>
    <font>
      <b/>
      <sz val="11"/>
      <color rgb="FF2C2C2C"/>
      <name val="Arial"/>
      <charset val="1"/>
    </font>
    <font>
      <b/>
      <sz val="12"/>
      <name val="Arial"/>
      <charset val="1"/>
    </font>
    <font>
      <b/>
      <sz val="10"/>
      <name val="Arial"/>
      <charset val="1"/>
    </font>
    <font>
      <b/>
      <sz val="9"/>
      <name val="Arial"/>
      <charset val="1"/>
    </font>
  </fonts>
  <fills count="6">
    <fill>
      <patternFill patternType="none"/>
    </fill>
    <fill>
      <patternFill patternType="gray125"/>
    </fill>
    <fill>
      <patternFill patternType="solid">
        <fgColor rgb="FFA31F34"/>
        <bgColor rgb="FF993300"/>
      </patternFill>
    </fill>
    <fill>
      <patternFill patternType="solid">
        <fgColor rgb="FFFFFFFF"/>
        <bgColor rgb="FFF9F5F0"/>
      </patternFill>
    </fill>
    <fill>
      <patternFill patternType="solid">
        <fgColor rgb="FFF9F5F0"/>
        <bgColor rgb="FFF2F2F2"/>
      </patternFill>
    </fill>
    <fill>
      <patternFill patternType="solid">
        <fgColor rgb="FFF2F2F2"/>
        <bgColor rgb="FFF9F5F0"/>
      </patternFill>
    </fill>
  </fills>
  <borders count="4">
    <border>
      <left/>
      <right/>
      <top/>
      <bottom/>
      <diagonal/>
    </border>
    <border>
      <left style="thin">
        <color rgb="FFE8E8E8"/>
      </left>
      <right style="thin">
        <color rgb="FFE8E8E8"/>
      </right>
      <top style="thin">
        <color rgb="FFE8E8E8"/>
      </top>
      <bottom style="thin">
        <color rgb="FFE8E8E8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/>
      <bottom style="thin">
        <color rgb="FFDDDDDD"/>
      </bottom>
      <diagonal/>
    </border>
  </borders>
  <cellStyleXfs count="2">
    <xf numFmtId="0" fontId="0" fillId="0" borderId="0"/>
    <xf numFmtId="9" fontId="2" fillId="0" borderId="0"/>
  </cellStyleXfs>
  <cellXfs count="57">
    <xf numFmtId="0" fontId="0" fillId="0" borderId="0" xfId="0"/>
    <xf numFmtId="0" fontId="10" fillId="0" borderId="0" xfId="0" applyFont="1"/>
    <xf numFmtId="0" fontId="15" fillId="0" borderId="0" xfId="0" applyFont="1"/>
    <xf numFmtId="0" fontId="11" fillId="0" borderId="0" xfId="0" applyFont="1"/>
    <xf numFmtId="0" fontId="10" fillId="0" borderId="0" xfId="0" applyFont="1" applyAlignment="1">
      <alignment vertical="center"/>
    </xf>
    <xf numFmtId="0" fontId="9" fillId="0" borderId="0" xfId="0" applyFont="1"/>
    <xf numFmtId="0" fontId="7" fillId="0" borderId="0" xfId="0" applyFont="1"/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/>
    <xf numFmtId="1" fontId="0" fillId="0" borderId="0" xfId="0" applyNumberFormat="1"/>
    <xf numFmtId="164" fontId="0" fillId="0" borderId="0" xfId="0" applyNumberFormat="1"/>
    <xf numFmtId="165" fontId="2" fillId="0" borderId="0" xfId="1" applyNumberFormat="1"/>
    <xf numFmtId="0" fontId="5" fillId="2" borderId="1" xfId="0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/>
    </xf>
    <xf numFmtId="166" fontId="6" fillId="3" borderId="1" xfId="0" applyNumberFormat="1" applyFont="1" applyFill="1" applyBorder="1" applyAlignment="1">
      <alignment horizontal="center" vertical="center"/>
    </xf>
    <xf numFmtId="167" fontId="6" fillId="3" borderId="1" xfId="0" applyNumberFormat="1" applyFont="1" applyFill="1" applyBorder="1" applyAlignment="1">
      <alignment horizontal="center" vertical="center"/>
    </xf>
    <xf numFmtId="168" fontId="6" fillId="3" borderId="1" xfId="0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>
      <alignment horizontal="center" vertical="center"/>
    </xf>
    <xf numFmtId="166" fontId="6" fillId="4" borderId="1" xfId="0" applyNumberFormat="1" applyFont="1" applyFill="1" applyBorder="1" applyAlignment="1">
      <alignment horizontal="center" vertical="center"/>
    </xf>
    <xf numFmtId="167" fontId="6" fillId="4" borderId="1" xfId="0" applyNumberFormat="1" applyFont="1" applyFill="1" applyBorder="1" applyAlignment="1">
      <alignment horizontal="center" vertical="center"/>
    </xf>
    <xf numFmtId="168" fontId="6" fillId="4" borderId="1" xfId="0" applyNumberFormat="1" applyFont="1" applyFill="1" applyBorder="1" applyAlignment="1">
      <alignment horizontal="center" vertical="center"/>
    </xf>
    <xf numFmtId="165" fontId="6" fillId="4" borderId="1" xfId="0" applyNumberFormat="1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68" fontId="8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0" fontId="9" fillId="0" borderId="0" xfId="0" applyFont="1"/>
    <xf numFmtId="0" fontId="12" fillId="2" borderId="2" xfId="0" applyFont="1" applyFill="1" applyBorder="1" applyAlignment="1">
      <alignment horizontal="center" vertical="center" wrapText="1"/>
    </xf>
    <xf numFmtId="1" fontId="13" fillId="0" borderId="2" xfId="0" applyNumberFormat="1" applyFont="1" applyBorder="1" applyAlignment="1">
      <alignment horizontal="center"/>
    </xf>
    <xf numFmtId="166" fontId="14" fillId="0" borderId="2" xfId="0" applyNumberFormat="1" applyFont="1" applyBorder="1" applyAlignment="1">
      <alignment horizontal="center"/>
    </xf>
    <xf numFmtId="165" fontId="14" fillId="0" borderId="2" xfId="0" applyNumberFormat="1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1" fontId="13" fillId="5" borderId="2" xfId="0" applyNumberFormat="1" applyFont="1" applyFill="1" applyBorder="1" applyAlignment="1">
      <alignment horizontal="center"/>
    </xf>
    <xf numFmtId="166" fontId="14" fillId="5" borderId="2" xfId="0" applyNumberFormat="1" applyFont="1" applyFill="1" applyBorder="1" applyAlignment="1">
      <alignment horizontal="center"/>
    </xf>
    <xf numFmtId="165" fontId="14" fillId="5" borderId="2" xfId="0" applyNumberFormat="1" applyFont="1" applyFill="1" applyBorder="1" applyAlignment="1">
      <alignment horizontal="center"/>
    </xf>
    <xf numFmtId="0" fontId="15" fillId="0" borderId="0" xfId="0" applyFont="1"/>
    <xf numFmtId="0" fontId="13" fillId="0" borderId="0" xfId="0" applyFont="1" applyAlignment="1">
      <alignment horizontal="left"/>
    </xf>
    <xf numFmtId="166" fontId="7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14" fillId="0" borderId="0" xfId="0" applyFont="1" applyAlignment="1">
      <alignment wrapText="1"/>
    </xf>
    <xf numFmtId="0" fontId="13" fillId="0" borderId="0" xfId="0" applyFont="1"/>
    <xf numFmtId="0" fontId="16" fillId="0" borderId="0" xfId="0" applyFont="1"/>
    <xf numFmtId="0" fontId="4" fillId="0" borderId="0" xfId="0" applyFont="1"/>
    <xf numFmtId="0" fontId="6" fillId="0" borderId="0" xfId="0" applyFont="1"/>
    <xf numFmtId="0" fontId="17" fillId="0" borderId="0" xfId="0" applyFont="1"/>
    <xf numFmtId="0" fontId="5" fillId="2" borderId="0" xfId="0" applyFont="1" applyFill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169" fontId="2" fillId="0" borderId="3" xfId="0" applyNumberFormat="1" applyFont="1" applyBorder="1" applyAlignment="1">
      <alignment horizontal="center"/>
    </xf>
    <xf numFmtId="170" fontId="2" fillId="0" borderId="3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0" fontId="18" fillId="0" borderId="0" xfId="0" applyFont="1"/>
    <xf numFmtId="170" fontId="18" fillId="0" borderId="0" xfId="0" applyNumberFormat="1" applyFont="1"/>
    <xf numFmtId="165" fontId="18" fillId="0" borderId="0" xfId="0" applyNumberFormat="1" applyFont="1"/>
    <xf numFmtId="0" fontId="19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95959"/>
      <rgbColor rgb="FF800080"/>
      <rgbColor rgb="FF008080"/>
      <rgbColor rgb="FFCCCCCC"/>
      <rgbColor rgb="FF5A5A5A"/>
      <rgbColor rgb="FF9999FF"/>
      <rgbColor rgb="FFA31F34"/>
      <rgbColor rgb="FFF9F5F0"/>
      <rgbColor rgb="FFF2F2F2"/>
      <rgbColor rgb="FF660066"/>
      <rgbColor rgb="FFD4A574"/>
      <rgbColor rgb="FF2166A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E8E8"/>
      <rgbColor rgb="FFDDDDDD"/>
      <rgbColor rgb="FFFFFF99"/>
      <rgbColor rgb="FFB3B3B3"/>
      <rgbColor rgb="FFFF99CC"/>
      <rgbColor rgb="FFCC99FF"/>
      <rgbColor rgb="FFFFCC99"/>
      <rgbColor rgb="FF4472C4"/>
      <rgbColor rgb="FF33CCCC"/>
      <rgbColor rgb="FF9BBB59"/>
      <rgbColor rgb="FFFFCC00"/>
      <rgbColor rgb="FFFF9900"/>
      <rgbColor rgb="FFFF6600"/>
      <rgbColor rgb="FF666666"/>
      <rgbColor rgb="FF999999"/>
      <rgbColor rgb="FF003366"/>
      <rgbColor rgb="FF2E7D32"/>
      <rgbColor rgb="FF003300"/>
      <rgbColor rgb="FF2C2C2C"/>
      <rgbColor rgb="FF993300"/>
      <rgbColor rgb="FFC0504D"/>
      <rgbColor rgb="FF404040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lang="en-US" sz="1400" b="0" strike="noStrike" spc="-1">
                <a:solidFill>
                  <a:srgbClr val="595959"/>
                </a:solidFill>
                <a:latin typeface="Calibri"/>
              </a:defRPr>
            </a:pPr>
            <a:r>
              <a:rPr lang="en-US" sz="1400" b="0" strike="noStrike" spc="-1">
                <a:solidFill>
                  <a:srgbClr val="595959"/>
                </a:solidFill>
                <a:latin typeface="Calibri"/>
              </a:rPr>
              <a:t>U.S. Unemployment Rate vs. Median Home Price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Chart!$B$1</c:f>
              <c:strCache>
                <c:ptCount val="1"/>
                <c:pt idx="0">
                  <c:v>Median Home Price ($K)</c:v>
                </c:pt>
              </c:strCache>
            </c:strRef>
          </c:tx>
          <c:spPr>
            <a:ln w="28440" cap="rnd">
              <a:solidFill>
                <a:srgbClr val="C0504D"/>
              </a:solidFill>
              <a:round/>
            </a:ln>
          </c:spPr>
          <c:marker>
            <c:symbol val="circle"/>
            <c:size val="5"/>
            <c:spPr>
              <a:solidFill>
                <a:srgbClr val="C0504D"/>
              </a:solidFill>
            </c:spPr>
          </c:marker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0-D731-4A31-97B3-402A5243A536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1-D731-4A31-97B3-402A5243A536}"/>
              </c:ext>
            </c:extLst>
          </c:dPt>
          <c:dLbls>
            <c:dLbl>
              <c:idx val="9"/>
              <c:spPr/>
              <c:txPr>
                <a:bodyPr wrap="square"/>
                <a:lstStyle/>
                <a:p>
                  <a:pPr>
                    <a:defRPr sz="900" b="0" strike="noStrike" spc="-1">
                      <a:solidFill>
                        <a:srgbClr val="404040"/>
                      </a:solidFill>
                      <a:latin typeface="Calibri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31-4A31-97B3-402A5243A536}"/>
                </c:ext>
              </c:extLst>
            </c:dLbl>
            <c:dLbl>
              <c:idx val="22"/>
              <c:spPr/>
              <c:txPr>
                <a:bodyPr wrap="square"/>
                <a:lstStyle/>
                <a:p>
                  <a:pPr>
                    <a:defRPr sz="900" b="0" strike="noStrike" spc="-1">
                      <a:solidFill>
                        <a:srgbClr val="404040"/>
                      </a:solidFill>
                      <a:latin typeface="Calibri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31-4A31-97B3-402A5243A5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900" b="0" strike="noStrike" spc="-1">
                    <a:solidFill>
                      <a:srgbClr val="404040"/>
                    </a:solidFill>
                    <a:latin typeface="Calibri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Chart!$A$2:$A$27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Chart!$B$2:$B$27</c:f>
              <c:numCache>
                <c:formatCode>\$#,##0\K</c:formatCode>
                <c:ptCount val="26"/>
                <c:pt idx="0">
                  <c:v>169</c:v>
                </c:pt>
                <c:pt idx="1">
                  <c:v>175</c:v>
                </c:pt>
                <c:pt idx="2">
                  <c:v>188</c:v>
                </c:pt>
                <c:pt idx="3">
                  <c:v>195</c:v>
                </c:pt>
                <c:pt idx="4">
                  <c:v>221</c:v>
                </c:pt>
                <c:pt idx="5">
                  <c:v>241</c:v>
                </c:pt>
                <c:pt idx="6">
                  <c:v>247</c:v>
                </c:pt>
                <c:pt idx="7">
                  <c:v>248</c:v>
                </c:pt>
                <c:pt idx="8">
                  <c:v>232</c:v>
                </c:pt>
                <c:pt idx="9">
                  <c:v>217</c:v>
                </c:pt>
                <c:pt idx="10">
                  <c:v>222</c:v>
                </c:pt>
                <c:pt idx="11">
                  <c:v>227</c:v>
                </c:pt>
                <c:pt idx="12">
                  <c:v>245</c:v>
                </c:pt>
                <c:pt idx="13">
                  <c:v>269</c:v>
                </c:pt>
                <c:pt idx="14">
                  <c:v>283</c:v>
                </c:pt>
                <c:pt idx="15">
                  <c:v>294</c:v>
                </c:pt>
                <c:pt idx="16">
                  <c:v>308</c:v>
                </c:pt>
                <c:pt idx="17">
                  <c:v>323</c:v>
                </c:pt>
                <c:pt idx="18">
                  <c:v>326</c:v>
                </c:pt>
                <c:pt idx="19">
                  <c:v>322</c:v>
                </c:pt>
                <c:pt idx="20">
                  <c:v>337</c:v>
                </c:pt>
                <c:pt idx="21">
                  <c:v>398</c:v>
                </c:pt>
                <c:pt idx="22">
                  <c:v>433</c:v>
                </c:pt>
                <c:pt idx="23">
                  <c:v>426</c:v>
                </c:pt>
                <c:pt idx="24">
                  <c:v>419</c:v>
                </c:pt>
                <c:pt idx="25">
                  <c:v>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31-4A31-97B3-402A5243A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marker val="1"/>
        <c:smooth val="0"/>
        <c:axId val="58534185"/>
        <c:axId val="91476202"/>
      </c:lineChart>
      <c:lineChart>
        <c:grouping val="standard"/>
        <c:varyColors val="0"/>
        <c:ser>
          <c:idx val="1"/>
          <c:order val="1"/>
          <c:tx>
            <c:strRef>
              <c:f>Chart!$C$1</c:f>
              <c:strCache>
                <c:ptCount val="1"/>
                <c:pt idx="0">
                  <c:v>Unemployment Rate (%)</c:v>
                </c:pt>
              </c:strCache>
            </c:strRef>
          </c:tx>
          <c:spPr>
            <a:ln w="28440" cap="rnd">
              <a:solidFill>
                <a:srgbClr val="9BBB59"/>
              </a:solidFill>
              <a:round/>
            </a:ln>
          </c:spPr>
          <c:marker>
            <c:symbol val="circle"/>
            <c:size val="5"/>
            <c:spPr>
              <a:solidFill>
                <a:srgbClr val="9BBB59"/>
              </a:solidFill>
            </c:spPr>
          </c:marker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03-D731-4A31-97B3-402A5243A536}"/>
              </c:ext>
            </c:extLst>
          </c:dPt>
          <c:dLbls>
            <c:dLbl>
              <c:idx val="20"/>
              <c:spPr/>
              <c:txPr>
                <a:bodyPr wrap="square"/>
                <a:lstStyle/>
                <a:p>
                  <a:pPr>
                    <a:defRPr sz="900" b="0" strike="noStrike" spc="-1">
                      <a:solidFill>
                        <a:srgbClr val="404040"/>
                      </a:solidFill>
                      <a:latin typeface="Calibri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31-4A31-97B3-402A5243A5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900" b="0" strike="noStrike" spc="-1">
                    <a:solidFill>
                      <a:srgbClr val="404040"/>
                    </a:solidFill>
                    <a:latin typeface="Calibri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Chart!$A$2:$A$27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Chart!$C$2:$C$27</c:f>
              <c:numCache>
                <c:formatCode>0.0%</c:formatCode>
                <c:ptCount val="26"/>
                <c:pt idx="0">
                  <c:v>0.04</c:v>
                </c:pt>
                <c:pt idx="1">
                  <c:v>4.7E-2</c:v>
                </c:pt>
                <c:pt idx="2">
                  <c:v>5.8000000000000003E-2</c:v>
                </c:pt>
                <c:pt idx="3">
                  <c:v>0.06</c:v>
                </c:pt>
                <c:pt idx="4">
                  <c:v>5.5E-2</c:v>
                </c:pt>
                <c:pt idx="5">
                  <c:v>5.0999999999999997E-2</c:v>
                </c:pt>
                <c:pt idx="6">
                  <c:v>4.5999999999999999E-2</c:v>
                </c:pt>
                <c:pt idx="7">
                  <c:v>4.5999999999999999E-2</c:v>
                </c:pt>
                <c:pt idx="8">
                  <c:v>5.8000000000000003E-2</c:v>
                </c:pt>
                <c:pt idx="9">
                  <c:v>9.2999999999999999E-2</c:v>
                </c:pt>
                <c:pt idx="10">
                  <c:v>9.6000000000000002E-2</c:v>
                </c:pt>
                <c:pt idx="11">
                  <c:v>8.8999999999999996E-2</c:v>
                </c:pt>
                <c:pt idx="12">
                  <c:v>8.1000000000000003E-2</c:v>
                </c:pt>
                <c:pt idx="13">
                  <c:v>7.3999999999999996E-2</c:v>
                </c:pt>
                <c:pt idx="14">
                  <c:v>6.2E-2</c:v>
                </c:pt>
                <c:pt idx="15">
                  <c:v>5.2999999999999999E-2</c:v>
                </c:pt>
                <c:pt idx="16">
                  <c:v>4.9000000000000002E-2</c:v>
                </c:pt>
                <c:pt idx="17">
                  <c:v>4.3999999999999997E-2</c:v>
                </c:pt>
                <c:pt idx="18">
                  <c:v>3.9E-2</c:v>
                </c:pt>
                <c:pt idx="19">
                  <c:v>3.6999999999999998E-2</c:v>
                </c:pt>
                <c:pt idx="20">
                  <c:v>8.1000000000000003E-2</c:v>
                </c:pt>
                <c:pt idx="21">
                  <c:v>5.3999999999999999E-2</c:v>
                </c:pt>
                <c:pt idx="22">
                  <c:v>3.5999999999999997E-2</c:v>
                </c:pt>
                <c:pt idx="23">
                  <c:v>3.5999999999999997E-2</c:v>
                </c:pt>
                <c:pt idx="24">
                  <c:v>4.1000000000000002E-2</c:v>
                </c:pt>
                <c:pt idx="25">
                  <c:v>4.3999999999999997E-2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731-4A31-97B3-402A5243A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marker val="1"/>
        <c:smooth val="0"/>
        <c:axId val="72023998"/>
        <c:axId val="89111197"/>
      </c:lineChart>
      <c:catAx>
        <c:axId val="58534185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 rot="-2700000"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en-US"/>
          </a:p>
        </c:txPr>
        <c:crossAx val="91476202"/>
        <c:crosses val="autoZero"/>
        <c:auto val="1"/>
        <c:lblAlgn val="ctr"/>
        <c:lblOffset val="100"/>
        <c:noMultiLvlLbl val="0"/>
      </c:catAx>
      <c:valAx>
        <c:axId val="91476202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\$#,##0\K" sourceLinked="0"/>
        <c:majorTickMark val="none"/>
        <c:minorTickMark val="none"/>
        <c:tickLblPos val="nextTo"/>
        <c:spPr>
          <a:ln w="936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en-US"/>
          </a:p>
        </c:txPr>
        <c:crossAx val="58534185"/>
        <c:crosses val="autoZero"/>
        <c:crossBetween val="between"/>
      </c:valAx>
      <c:catAx>
        <c:axId val="72023998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89111197"/>
        <c:crosses val="autoZero"/>
        <c:auto val="1"/>
        <c:lblAlgn val="ctr"/>
        <c:lblOffset val="100"/>
        <c:noMultiLvlLbl val="0"/>
      </c:catAx>
      <c:valAx>
        <c:axId val="89111197"/>
        <c:scaling>
          <c:orientation val="minMax"/>
        </c:scaling>
        <c:delete val="0"/>
        <c:axPos val="r"/>
        <c:numFmt formatCode="0.0%" sourceLinked="0"/>
        <c:majorTickMark val="out"/>
        <c:minorTickMark val="none"/>
        <c:tickLblPos val="nextTo"/>
        <c:spPr>
          <a:ln w="936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en-US"/>
          </a:p>
        </c:txPr>
        <c:crossAx val="72023998"/>
        <c:crosses val="max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lang="en-US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Median Home Price vs. Median Household Income (2000–2024)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'Income &amp; Ratio'!$D$4</c:f>
              <c:strCache>
                <c:ptCount val="1"/>
                <c:pt idx="0">
                  <c:v>Price-to-Income
Ratio</c:v>
                </c:pt>
              </c:strCache>
            </c:strRef>
          </c:tx>
          <c:spPr>
            <a:solidFill>
              <a:srgbClr val="D4A574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D4A57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1-2D9F-4DDA-BA7B-A0F549CD6B5E}"/>
              </c:ext>
            </c:extLst>
          </c:dPt>
          <c:dPt>
            <c:idx val="1"/>
            <c:invertIfNegative val="0"/>
            <c:bubble3D val="0"/>
            <c:spPr>
              <a:solidFill>
                <a:srgbClr val="D4A57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2D9F-4DDA-BA7B-A0F549CD6B5E}"/>
              </c:ext>
            </c:extLst>
          </c:dPt>
          <c:dPt>
            <c:idx val="2"/>
            <c:invertIfNegative val="0"/>
            <c:bubble3D val="0"/>
            <c:spPr>
              <a:solidFill>
                <a:srgbClr val="D4A57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5-2D9F-4DDA-BA7B-A0F549CD6B5E}"/>
              </c:ext>
            </c:extLst>
          </c:dPt>
          <c:dPt>
            <c:idx val="3"/>
            <c:invertIfNegative val="0"/>
            <c:bubble3D val="0"/>
            <c:spPr>
              <a:solidFill>
                <a:srgbClr val="D4A57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7-2D9F-4DDA-BA7B-A0F549CD6B5E}"/>
              </c:ext>
            </c:extLst>
          </c:dPt>
          <c:dPt>
            <c:idx val="4"/>
            <c:invertIfNegative val="0"/>
            <c:bubble3D val="0"/>
            <c:spPr>
              <a:solidFill>
                <a:srgbClr val="D4A57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9-2D9F-4DDA-BA7B-A0F549CD6B5E}"/>
              </c:ext>
            </c:extLst>
          </c:dPt>
          <c:dPt>
            <c:idx val="5"/>
            <c:invertIfNegative val="0"/>
            <c:bubble3D val="0"/>
            <c:spPr>
              <a:solidFill>
                <a:srgbClr val="D4A57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B-2D9F-4DDA-BA7B-A0F549CD6B5E}"/>
              </c:ext>
            </c:extLst>
          </c:dPt>
          <c:dPt>
            <c:idx val="6"/>
            <c:invertIfNegative val="0"/>
            <c:bubble3D val="0"/>
            <c:spPr>
              <a:solidFill>
                <a:srgbClr val="D4A57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D-2D9F-4DDA-BA7B-A0F549CD6B5E}"/>
              </c:ext>
            </c:extLst>
          </c:dPt>
          <c:dPt>
            <c:idx val="7"/>
            <c:invertIfNegative val="0"/>
            <c:bubble3D val="0"/>
            <c:spPr>
              <a:solidFill>
                <a:srgbClr val="D4A57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F-2D9F-4DDA-BA7B-A0F549CD6B5E}"/>
              </c:ext>
            </c:extLst>
          </c:dPt>
          <c:dPt>
            <c:idx val="8"/>
            <c:invertIfNegative val="0"/>
            <c:bubble3D val="0"/>
            <c:spPr>
              <a:solidFill>
                <a:srgbClr val="D4A57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1-2D9F-4DDA-BA7B-A0F549CD6B5E}"/>
              </c:ext>
            </c:extLst>
          </c:dPt>
          <c:dPt>
            <c:idx val="9"/>
            <c:invertIfNegative val="0"/>
            <c:bubble3D val="0"/>
            <c:spPr>
              <a:solidFill>
                <a:srgbClr val="D4A57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3-2D9F-4DDA-BA7B-A0F549CD6B5E}"/>
              </c:ext>
            </c:extLst>
          </c:dPt>
          <c:dPt>
            <c:idx val="10"/>
            <c:invertIfNegative val="0"/>
            <c:bubble3D val="0"/>
            <c:spPr>
              <a:solidFill>
                <a:srgbClr val="D4A57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5-2D9F-4DDA-BA7B-A0F549CD6B5E}"/>
              </c:ext>
            </c:extLst>
          </c:dPt>
          <c:dPt>
            <c:idx val="11"/>
            <c:invertIfNegative val="0"/>
            <c:bubble3D val="0"/>
            <c:spPr>
              <a:solidFill>
                <a:srgbClr val="D4A57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7-2D9F-4DDA-BA7B-A0F549CD6B5E}"/>
              </c:ext>
            </c:extLst>
          </c:dPt>
          <c:dPt>
            <c:idx val="12"/>
            <c:invertIfNegative val="0"/>
            <c:bubble3D val="0"/>
            <c:spPr>
              <a:solidFill>
                <a:srgbClr val="D4A57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9-2D9F-4DDA-BA7B-A0F549CD6B5E}"/>
              </c:ext>
            </c:extLst>
          </c:dPt>
          <c:dPt>
            <c:idx val="13"/>
            <c:invertIfNegative val="0"/>
            <c:bubble3D val="0"/>
            <c:spPr>
              <a:solidFill>
                <a:srgbClr val="D4A57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B-2D9F-4DDA-BA7B-A0F549CD6B5E}"/>
              </c:ext>
            </c:extLst>
          </c:dPt>
          <c:dPt>
            <c:idx val="14"/>
            <c:invertIfNegative val="0"/>
            <c:bubble3D val="0"/>
            <c:spPr>
              <a:solidFill>
                <a:srgbClr val="D4A57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D-2D9F-4DDA-BA7B-A0F549CD6B5E}"/>
              </c:ext>
            </c:extLst>
          </c:dPt>
          <c:dPt>
            <c:idx val="15"/>
            <c:invertIfNegative val="0"/>
            <c:bubble3D val="0"/>
            <c:spPr>
              <a:solidFill>
                <a:srgbClr val="D4A57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1F-2D9F-4DDA-BA7B-A0F549CD6B5E}"/>
              </c:ext>
            </c:extLst>
          </c:dPt>
          <c:dPt>
            <c:idx val="16"/>
            <c:invertIfNegative val="0"/>
            <c:bubble3D val="0"/>
            <c:spPr>
              <a:solidFill>
                <a:srgbClr val="D4A57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21-2D9F-4DDA-BA7B-A0F549CD6B5E}"/>
              </c:ext>
            </c:extLst>
          </c:dPt>
          <c:dPt>
            <c:idx val="17"/>
            <c:invertIfNegative val="0"/>
            <c:bubble3D val="0"/>
            <c:spPr>
              <a:solidFill>
                <a:srgbClr val="D4A57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23-2D9F-4DDA-BA7B-A0F549CD6B5E}"/>
              </c:ext>
            </c:extLst>
          </c:dPt>
          <c:dPt>
            <c:idx val="18"/>
            <c:invertIfNegative val="0"/>
            <c:bubble3D val="0"/>
            <c:spPr>
              <a:solidFill>
                <a:srgbClr val="D4A57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25-2D9F-4DDA-BA7B-A0F549CD6B5E}"/>
              </c:ext>
            </c:extLst>
          </c:dPt>
          <c:dPt>
            <c:idx val="19"/>
            <c:invertIfNegative val="0"/>
            <c:bubble3D val="0"/>
            <c:spPr>
              <a:solidFill>
                <a:srgbClr val="D4A57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27-2D9F-4DDA-BA7B-A0F549CD6B5E}"/>
              </c:ext>
            </c:extLst>
          </c:dPt>
          <c:dPt>
            <c:idx val="20"/>
            <c:invertIfNegative val="0"/>
            <c:bubble3D val="0"/>
            <c:spPr>
              <a:solidFill>
                <a:srgbClr val="D4A57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29-2D9F-4DDA-BA7B-A0F549CD6B5E}"/>
              </c:ext>
            </c:extLst>
          </c:dPt>
          <c:dPt>
            <c:idx val="21"/>
            <c:invertIfNegative val="0"/>
            <c:bubble3D val="0"/>
            <c:spPr>
              <a:solidFill>
                <a:srgbClr val="D4A57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2B-2D9F-4DDA-BA7B-A0F549CD6B5E}"/>
              </c:ext>
            </c:extLst>
          </c:dPt>
          <c:dPt>
            <c:idx val="22"/>
            <c:invertIfNegative val="0"/>
            <c:bubble3D val="0"/>
            <c:spPr>
              <a:solidFill>
                <a:srgbClr val="D4A57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2D-2D9F-4DDA-BA7B-A0F549CD6B5E}"/>
              </c:ext>
            </c:extLst>
          </c:dPt>
          <c:dPt>
            <c:idx val="23"/>
            <c:invertIfNegative val="0"/>
            <c:bubble3D val="0"/>
            <c:spPr>
              <a:solidFill>
                <a:srgbClr val="D4A57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2F-2D9F-4DDA-BA7B-A0F549CD6B5E}"/>
              </c:ext>
            </c:extLst>
          </c:dPt>
          <c:dPt>
            <c:idx val="24"/>
            <c:invertIfNegative val="0"/>
            <c:bubble3D val="0"/>
            <c:spPr>
              <a:solidFill>
                <a:srgbClr val="D4A574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31-2D9F-4DDA-BA7B-A0F549CD6B5E}"/>
              </c:ext>
            </c:extLst>
          </c:dPt>
          <c:cat>
            <c:numRef>
              <c:f>'Income &amp; Ratio'!$A$5:$A$29</c:f>
              <c:numCache>
                <c:formatCode>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'Income &amp; Ratio'!$D$5:$D$29</c:f>
              <c:numCache>
                <c:formatCode>0.0\x</c:formatCode>
                <c:ptCount val="25"/>
                <c:pt idx="0">
                  <c:v>4.0238095238095237</c:v>
                </c:pt>
                <c:pt idx="1">
                  <c:v>4.1469194312796205</c:v>
                </c:pt>
                <c:pt idx="2">
                  <c:v>4.433962264150944</c:v>
                </c:pt>
                <c:pt idx="3">
                  <c:v>4.503464203233257</c:v>
                </c:pt>
                <c:pt idx="4">
                  <c:v>4.9887133182844243</c:v>
                </c:pt>
                <c:pt idx="5">
                  <c:v>5.2051835853131756</c:v>
                </c:pt>
                <c:pt idx="6">
                  <c:v>5.1244813278008294</c:v>
                </c:pt>
                <c:pt idx="7">
                  <c:v>4.9402390438247012</c:v>
                </c:pt>
                <c:pt idx="8">
                  <c:v>4.6123260437375748</c:v>
                </c:pt>
                <c:pt idx="9">
                  <c:v>4.357429718875502</c:v>
                </c:pt>
                <c:pt idx="10">
                  <c:v>4.5030425963488847</c:v>
                </c:pt>
                <c:pt idx="11">
                  <c:v>4.5309381237524953</c:v>
                </c:pt>
                <c:pt idx="12">
                  <c:v>4.8039215686274508</c:v>
                </c:pt>
                <c:pt idx="13">
                  <c:v>5.0186567164179099</c:v>
                </c:pt>
                <c:pt idx="14">
                  <c:v>5.2700186219739287</c:v>
                </c:pt>
                <c:pt idx="15">
                  <c:v>5.2035398230088497</c:v>
                </c:pt>
                <c:pt idx="16">
                  <c:v>5.2203389830508478</c:v>
                </c:pt>
                <c:pt idx="17">
                  <c:v>5.2864157119476269</c:v>
                </c:pt>
                <c:pt idx="18">
                  <c:v>5.1582278481012658</c:v>
                </c:pt>
                <c:pt idx="19">
                  <c:v>4.687045123726346</c:v>
                </c:pt>
                <c:pt idx="20">
                  <c:v>4.9558823529411766</c:v>
                </c:pt>
                <c:pt idx="21">
                  <c:v>5.6214689265536721</c:v>
                </c:pt>
                <c:pt idx="22">
                  <c:v>5.8042895442359255</c:v>
                </c:pt>
                <c:pt idx="23">
                  <c:v>5.2853598014888341</c:v>
                </c:pt>
                <c:pt idx="24">
                  <c:v>5.0059737156511348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2D9F-4DDA-BA7B-A0F549CD6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8864960"/>
        <c:axId val="1788856800"/>
      </c:barChart>
      <c:lineChart>
        <c:grouping val="standard"/>
        <c:varyColors val="0"/>
        <c:ser>
          <c:idx val="1"/>
          <c:order val="1"/>
          <c:tx>
            <c:strRef>
              <c:f>'Income &amp; Ratio'!$B$4</c:f>
              <c:strCache>
                <c:ptCount val="1"/>
                <c:pt idx="0">
                  <c:v>Median Home
Price ($K)</c:v>
                </c:pt>
              </c:strCache>
            </c:strRef>
          </c:tx>
          <c:spPr>
            <a:ln w="24840">
              <a:solidFill>
                <a:srgbClr val="A31F34"/>
              </a:solidFill>
              <a:round/>
            </a:ln>
          </c:spPr>
          <c:marker>
            <c:symbol val="circle"/>
            <c:size val="5"/>
            <c:spPr>
              <a:solidFill>
                <a:srgbClr val="A31F34"/>
              </a:solidFill>
            </c:spPr>
          </c:marker>
          <c:cat>
            <c:numRef>
              <c:f>'Income &amp; Ratio'!$A$5:$A$29</c:f>
              <c:numCache>
                <c:formatCode>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'Income &amp; Ratio'!$B$5:$B$29</c:f>
              <c:numCache>
                <c:formatCode>\$#,##0</c:formatCode>
                <c:ptCount val="25"/>
                <c:pt idx="0">
                  <c:v>169</c:v>
                </c:pt>
                <c:pt idx="1">
                  <c:v>175</c:v>
                </c:pt>
                <c:pt idx="2">
                  <c:v>188</c:v>
                </c:pt>
                <c:pt idx="3">
                  <c:v>195</c:v>
                </c:pt>
                <c:pt idx="4">
                  <c:v>221</c:v>
                </c:pt>
                <c:pt idx="5">
                  <c:v>241</c:v>
                </c:pt>
                <c:pt idx="6">
                  <c:v>247</c:v>
                </c:pt>
                <c:pt idx="7">
                  <c:v>248</c:v>
                </c:pt>
                <c:pt idx="8">
                  <c:v>232</c:v>
                </c:pt>
                <c:pt idx="9">
                  <c:v>217</c:v>
                </c:pt>
                <c:pt idx="10">
                  <c:v>222</c:v>
                </c:pt>
                <c:pt idx="11">
                  <c:v>227</c:v>
                </c:pt>
                <c:pt idx="12">
                  <c:v>245</c:v>
                </c:pt>
                <c:pt idx="13">
                  <c:v>269</c:v>
                </c:pt>
                <c:pt idx="14">
                  <c:v>283</c:v>
                </c:pt>
                <c:pt idx="15">
                  <c:v>294</c:v>
                </c:pt>
                <c:pt idx="16">
                  <c:v>308</c:v>
                </c:pt>
                <c:pt idx="17">
                  <c:v>323</c:v>
                </c:pt>
                <c:pt idx="18">
                  <c:v>326</c:v>
                </c:pt>
                <c:pt idx="19">
                  <c:v>322</c:v>
                </c:pt>
                <c:pt idx="20">
                  <c:v>337</c:v>
                </c:pt>
                <c:pt idx="21">
                  <c:v>398</c:v>
                </c:pt>
                <c:pt idx="22">
                  <c:v>433</c:v>
                </c:pt>
                <c:pt idx="23">
                  <c:v>426</c:v>
                </c:pt>
                <c:pt idx="24">
                  <c:v>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3-2D9F-4DDA-BA7B-A0F549CD6B5E}"/>
            </c:ext>
          </c:extLst>
        </c:ser>
        <c:ser>
          <c:idx val="2"/>
          <c:order val="2"/>
          <c:tx>
            <c:strRef>
              <c:f>'Income &amp; Ratio'!$C$4</c:f>
              <c:strCache>
                <c:ptCount val="1"/>
                <c:pt idx="0">
                  <c:v>Median Household
Income ($K)</c:v>
                </c:pt>
              </c:strCache>
            </c:strRef>
          </c:tx>
          <c:spPr>
            <a:ln w="24840">
              <a:solidFill>
                <a:srgbClr val="2166AC"/>
              </a:solidFill>
              <a:round/>
            </a:ln>
          </c:spPr>
          <c:cat>
            <c:numRef>
              <c:f>'Income &amp; Ratio'!$A$5:$A$29</c:f>
              <c:numCache>
                <c:formatCode>0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'Income &amp; Ratio'!$C$5:$C$29</c:f>
              <c:numCache>
                <c:formatCode>\$#,##0.0</c:formatCode>
                <c:ptCount val="25"/>
                <c:pt idx="0">
                  <c:v>42</c:v>
                </c:pt>
                <c:pt idx="1">
                  <c:v>42.2</c:v>
                </c:pt>
                <c:pt idx="2">
                  <c:v>42.4</c:v>
                </c:pt>
                <c:pt idx="3">
                  <c:v>43.3</c:v>
                </c:pt>
                <c:pt idx="4">
                  <c:v>44.3</c:v>
                </c:pt>
                <c:pt idx="5">
                  <c:v>46.3</c:v>
                </c:pt>
                <c:pt idx="6">
                  <c:v>48.2</c:v>
                </c:pt>
                <c:pt idx="7">
                  <c:v>50.2</c:v>
                </c:pt>
                <c:pt idx="8">
                  <c:v>50.3</c:v>
                </c:pt>
                <c:pt idx="9">
                  <c:v>49.8</c:v>
                </c:pt>
                <c:pt idx="10">
                  <c:v>49.3</c:v>
                </c:pt>
                <c:pt idx="11">
                  <c:v>50.1</c:v>
                </c:pt>
                <c:pt idx="12">
                  <c:v>51</c:v>
                </c:pt>
                <c:pt idx="13">
                  <c:v>53.6</c:v>
                </c:pt>
                <c:pt idx="14">
                  <c:v>53.7</c:v>
                </c:pt>
                <c:pt idx="15">
                  <c:v>56.5</c:v>
                </c:pt>
                <c:pt idx="16">
                  <c:v>59</c:v>
                </c:pt>
                <c:pt idx="17">
                  <c:v>61.1</c:v>
                </c:pt>
                <c:pt idx="18">
                  <c:v>63.2</c:v>
                </c:pt>
                <c:pt idx="19">
                  <c:v>68.7</c:v>
                </c:pt>
                <c:pt idx="20">
                  <c:v>68</c:v>
                </c:pt>
                <c:pt idx="21">
                  <c:v>70.8</c:v>
                </c:pt>
                <c:pt idx="22">
                  <c:v>74.599999999999994</c:v>
                </c:pt>
                <c:pt idx="23">
                  <c:v>80.599999999999994</c:v>
                </c:pt>
                <c:pt idx="24">
                  <c:v>83.7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4-2D9F-4DDA-BA7B-A0F549CD6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983221"/>
        <c:axId val="92601441"/>
      </c:lineChart>
      <c:catAx>
        <c:axId val="77983221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92601441"/>
        <c:crosses val="autoZero"/>
        <c:auto val="1"/>
        <c:lblAlgn val="ctr"/>
        <c:lblOffset val="100"/>
        <c:noMultiLvlLbl val="0"/>
      </c:catAx>
      <c:valAx>
        <c:axId val="92601441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lang="en-US"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Calibri"/>
                  </a:rPr>
                  <a:t>Price-to-Income Ratio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\x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77983221"/>
        <c:crosses val="autoZero"/>
        <c:crossBetween val="between"/>
      </c:valAx>
      <c:valAx>
        <c:axId val="1788856800"/>
        <c:scaling>
          <c:orientation val="minMax"/>
        </c:scaling>
        <c:delete val="0"/>
        <c:axPos val="r"/>
        <c:numFmt formatCode="0.0\x" sourceLinked="1"/>
        <c:majorTickMark val="out"/>
        <c:minorTickMark val="none"/>
        <c:tickLblPos val="nextTo"/>
        <c:crossAx val="1788864960"/>
        <c:crosses val="max"/>
        <c:crossBetween val="between"/>
      </c:valAx>
      <c:catAx>
        <c:axId val="1788864960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1788856800"/>
        <c:auto val="1"/>
        <c:lblAlgn val="ctr"/>
        <c:lblOffset val="100"/>
        <c:noMultiLvlLbl val="0"/>
      </c:catAx>
      <c:spPr>
        <a:noFill/>
        <a:ln w="0">
          <a:noFill/>
        </a:ln>
      </c:spPr>
    </c:plotArea>
    <c:legend>
      <c:legendPos val="t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USA — Total Housing Units (SF &amp; MF) vs. Population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'Housing &amp; Population'!$B$4</c:f>
              <c:strCache>
                <c:ptCount val="1"/>
                <c:pt idx="0">
                  <c:v>Total Housing
Units (K)</c:v>
                </c:pt>
              </c:strCache>
            </c:strRef>
          </c:tx>
          <c:spPr>
            <a:solidFill>
              <a:srgbClr val="4472C4"/>
            </a:solidFill>
            <a:ln w="0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'Housing &amp; Population'!$A$5:$A$29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'Housing &amp; Population'!$B$5:$B$29</c:f>
              <c:numCache>
                <c:formatCode>#,##0</c:formatCode>
                <c:ptCount val="25"/>
                <c:pt idx="0">
                  <c:v>116914</c:v>
                </c:pt>
                <c:pt idx="1">
                  <c:v>118635</c:v>
                </c:pt>
                <c:pt idx="2">
                  <c:v>120350</c:v>
                </c:pt>
                <c:pt idx="3">
                  <c:v>122159</c:v>
                </c:pt>
                <c:pt idx="4">
                  <c:v>124096</c:v>
                </c:pt>
                <c:pt idx="5">
                  <c:v>126104</c:v>
                </c:pt>
                <c:pt idx="6">
                  <c:v>127991</c:v>
                </c:pt>
                <c:pt idx="7">
                  <c:v>129634</c:v>
                </c:pt>
                <c:pt idx="8">
                  <c:v>130797</c:v>
                </c:pt>
                <c:pt idx="9">
                  <c:v>131490</c:v>
                </c:pt>
                <c:pt idx="10">
                  <c:v>131995</c:v>
                </c:pt>
                <c:pt idx="11">
                  <c:v>132491</c:v>
                </c:pt>
                <c:pt idx="12">
                  <c:v>133062</c:v>
                </c:pt>
                <c:pt idx="13">
                  <c:v>133799</c:v>
                </c:pt>
                <c:pt idx="14">
                  <c:v>134642</c:v>
                </c:pt>
                <c:pt idx="15">
                  <c:v>135552</c:v>
                </c:pt>
                <c:pt idx="16">
                  <c:v>136554</c:v>
                </c:pt>
                <c:pt idx="17">
                  <c:v>137637</c:v>
                </c:pt>
                <c:pt idx="18">
                  <c:v>138778</c:v>
                </c:pt>
                <c:pt idx="19">
                  <c:v>139961</c:v>
                </c:pt>
                <c:pt idx="20">
                  <c:v>141265</c:v>
                </c:pt>
                <c:pt idx="21">
                  <c:v>142714</c:v>
                </c:pt>
                <c:pt idx="22">
                  <c:v>144319</c:v>
                </c:pt>
                <c:pt idx="23">
                  <c:v>145830</c:v>
                </c:pt>
                <c:pt idx="24">
                  <c:v>147241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35-452C-9A4D-98EF53FD0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530249"/>
        <c:axId val="70443971"/>
      </c:barChart>
      <c:lineChart>
        <c:grouping val="standard"/>
        <c:varyColors val="0"/>
        <c:ser>
          <c:idx val="1"/>
          <c:order val="1"/>
          <c:tx>
            <c:strRef>
              <c:f>'Housing &amp; Population'!$D$4</c:f>
              <c:strCache>
                <c:ptCount val="1"/>
                <c:pt idx="0">
                  <c:v>Population
(M)</c:v>
                </c:pt>
              </c:strCache>
            </c:strRef>
          </c:tx>
          <c:spPr>
            <a:ln w="28080">
              <a:solidFill>
                <a:srgbClr val="2E7D32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'Housing &amp; Population'!$A$5:$A$29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'Housing &amp; Population'!$D$5:$D$29</c:f>
              <c:numCache>
                <c:formatCode>#,##0.0</c:formatCode>
                <c:ptCount val="25"/>
                <c:pt idx="0">
                  <c:v>282.16199999999998</c:v>
                </c:pt>
                <c:pt idx="1">
                  <c:v>284.96899999999999</c:v>
                </c:pt>
                <c:pt idx="2">
                  <c:v>287.625</c:v>
                </c:pt>
                <c:pt idx="3">
                  <c:v>290.108</c:v>
                </c:pt>
                <c:pt idx="4">
                  <c:v>292.80500000000001</c:v>
                </c:pt>
                <c:pt idx="5">
                  <c:v>295.517</c:v>
                </c:pt>
                <c:pt idx="6">
                  <c:v>298.38</c:v>
                </c:pt>
                <c:pt idx="7">
                  <c:v>301.23099999999999</c:v>
                </c:pt>
                <c:pt idx="8">
                  <c:v>304.09399999999999</c:v>
                </c:pt>
                <c:pt idx="9">
                  <c:v>306.77199999999999</c:v>
                </c:pt>
                <c:pt idx="10">
                  <c:v>308.74599999999998</c:v>
                </c:pt>
                <c:pt idx="11">
                  <c:v>311.58300000000003</c:v>
                </c:pt>
                <c:pt idx="12">
                  <c:v>313.87400000000002</c:v>
                </c:pt>
                <c:pt idx="13">
                  <c:v>316.12900000000002</c:v>
                </c:pt>
                <c:pt idx="14">
                  <c:v>318.38600000000002</c:v>
                </c:pt>
                <c:pt idx="15">
                  <c:v>320.74299999999999</c:v>
                </c:pt>
                <c:pt idx="16">
                  <c:v>323.072</c:v>
                </c:pt>
                <c:pt idx="17">
                  <c:v>325.14699999999999</c:v>
                </c:pt>
                <c:pt idx="18">
                  <c:v>326.83800000000002</c:v>
                </c:pt>
                <c:pt idx="19">
                  <c:v>328.24</c:v>
                </c:pt>
                <c:pt idx="20">
                  <c:v>331.44900000000001</c:v>
                </c:pt>
                <c:pt idx="21">
                  <c:v>332.04899999999998</c:v>
                </c:pt>
                <c:pt idx="22">
                  <c:v>333.28800000000001</c:v>
                </c:pt>
                <c:pt idx="23">
                  <c:v>335.89299999999997</c:v>
                </c:pt>
                <c:pt idx="24">
                  <c:v>340.11099999999999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F35-452C-9A4D-98EF53FD0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marker val="1"/>
        <c:smooth val="0"/>
        <c:axId val="8957302"/>
        <c:axId val="66710889"/>
      </c:lineChart>
      <c:catAx>
        <c:axId val="3853024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70443971"/>
        <c:crosses val="autoZero"/>
        <c:auto val="1"/>
        <c:lblAlgn val="ctr"/>
        <c:lblOffset val="100"/>
        <c:noMultiLvlLbl val="0"/>
      </c:catAx>
      <c:valAx>
        <c:axId val="70443971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Calibri"/>
                  </a:rPr>
                  <a:t>Housing Units (Thousands)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38530249"/>
        <c:crosses val="autoZero"/>
        <c:crossBetween val="between"/>
      </c:valAx>
      <c:catAx>
        <c:axId val="895730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6710889"/>
        <c:crosses val="autoZero"/>
        <c:auto val="1"/>
        <c:lblAlgn val="ctr"/>
        <c:lblOffset val="100"/>
        <c:noMultiLvlLbl val="0"/>
      </c:catAx>
      <c:valAx>
        <c:axId val="66710889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Calibri"/>
                  </a:rPr>
                  <a:t>Population (Millions)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.0" sourceLinked="1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8957302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Ratio: Population Growth to Housing Unit Growth — USA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'Pop-to-HU Ratio'!$D$4</c:f>
              <c:strCache>
                <c:ptCount val="1"/>
                <c:pt idx="0">
                  <c:v>Pop-to-HU
Ratio</c:v>
                </c:pt>
              </c:strCache>
            </c:strRef>
          </c:tx>
          <c:spPr>
            <a:solidFill>
              <a:srgbClr val="4472C4"/>
            </a:solidFill>
            <a:ln w="0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'Pop-to-HU Ratio'!$A$5:$A$28</c:f>
              <c:numCache>
                <c:formatCode>General</c:formatCod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'Pop-to-HU Ratio'!$D$5:$D$28</c:f>
              <c:numCache>
                <c:formatCode>0.0</c:formatCode>
                <c:ptCount val="24"/>
                <c:pt idx="0">
                  <c:v>1.63102847181871</c:v>
                </c:pt>
                <c:pt idx="1">
                  <c:v>1.5486880466472304</c:v>
                </c:pt>
                <c:pt idx="2">
                  <c:v>1.3725815367606413</c:v>
                </c:pt>
                <c:pt idx="3">
                  <c:v>1.3923593185338152</c:v>
                </c:pt>
                <c:pt idx="4">
                  <c:v>1.3505976095617529</c:v>
                </c:pt>
                <c:pt idx="5">
                  <c:v>1.5172231054583996</c:v>
                </c:pt>
                <c:pt idx="6">
                  <c:v>1.7352404138770541</c:v>
                </c:pt>
                <c:pt idx="7">
                  <c:v>2.4617368873602752</c:v>
                </c:pt>
                <c:pt idx="8">
                  <c:v>3.8643578643578644</c:v>
                </c:pt>
                <c:pt idx="9">
                  <c:v>3.9089108910891088</c:v>
                </c:pt>
                <c:pt idx="10">
                  <c:v>5.719758064516129</c:v>
                </c:pt>
                <c:pt idx="11">
                  <c:v>4.0122591943957966</c:v>
                </c:pt>
                <c:pt idx="12">
                  <c:v>3.0597014925373136</c:v>
                </c:pt>
                <c:pt idx="13">
                  <c:v>2.6773428232502967</c:v>
                </c:pt>
                <c:pt idx="14">
                  <c:v>2.5901098901098902</c:v>
                </c:pt>
                <c:pt idx="15">
                  <c:v>2.3243512974051894</c:v>
                </c:pt>
                <c:pt idx="16">
                  <c:v>1.9159741458910433</c:v>
                </c:pt>
                <c:pt idx="17">
                  <c:v>1.4820333041191938</c:v>
                </c:pt>
                <c:pt idx="18">
                  <c:v>1.1851225697379544</c:v>
                </c:pt>
                <c:pt idx="19">
                  <c:v>2.4608895705521472</c:v>
                </c:pt>
                <c:pt idx="20">
                  <c:v>0.41407867494824019</c:v>
                </c:pt>
                <c:pt idx="21">
                  <c:v>0.77196261682242995</c:v>
                </c:pt>
                <c:pt idx="22">
                  <c:v>1.7240238252812707</c:v>
                </c:pt>
                <c:pt idx="23">
                  <c:v>2.9893692416725726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E0-4342-A0F1-05896DA6E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741309"/>
        <c:axId val="43644662"/>
      </c:barChart>
      <c:catAx>
        <c:axId val="2674130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43644662"/>
        <c:crosses val="autoZero"/>
        <c:auto val="1"/>
        <c:lblAlgn val="ctr"/>
        <c:lblOffset val="100"/>
        <c:noMultiLvlLbl val="0"/>
      </c:catAx>
      <c:valAx>
        <c:axId val="43644662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People per New Housing Unit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" sourceLinked="1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26741309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USA — Housing Units (Millions) by Year of Construction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'Housing Stock by Age'!$B$4</c:f>
              <c:strCache>
                <c:ptCount val="1"/>
                <c:pt idx="0">
                  <c:v>Total Units
(Millions)</c:v>
                </c:pt>
              </c:strCache>
            </c:strRef>
          </c:tx>
          <c:spPr>
            <a:solidFill>
              <a:srgbClr val="4472C4"/>
            </a:solidFill>
            <a:ln w="0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'Housing Stock by Age'!$A$5:$A$14</c:f>
              <c:strCache>
                <c:ptCount val="10"/>
                <c:pt idx="0">
                  <c:v>Before 1940</c:v>
                </c:pt>
                <c:pt idx="1">
                  <c:v>1940–1949</c:v>
                </c:pt>
                <c:pt idx="2">
                  <c:v>1950–1959</c:v>
                </c:pt>
                <c:pt idx="3">
                  <c:v>1960–1969</c:v>
                </c:pt>
                <c:pt idx="4">
                  <c:v>1970–1979</c:v>
                </c:pt>
                <c:pt idx="5">
                  <c:v>1980–1989</c:v>
                </c:pt>
                <c:pt idx="6">
                  <c:v>1990–1999</c:v>
                </c:pt>
                <c:pt idx="7">
                  <c:v>2000–2009</c:v>
                </c:pt>
                <c:pt idx="8">
                  <c:v>2010–2019</c:v>
                </c:pt>
                <c:pt idx="9">
                  <c:v>2020–2023</c:v>
                </c:pt>
              </c:strCache>
            </c:strRef>
          </c:cat>
          <c:val>
            <c:numRef>
              <c:f>'Housing Stock by Age'!$B$5:$B$14</c:f>
              <c:numCache>
                <c:formatCode>0.0</c:formatCode>
                <c:ptCount val="10"/>
                <c:pt idx="0">
                  <c:v>13.2</c:v>
                </c:pt>
                <c:pt idx="1">
                  <c:v>5.8</c:v>
                </c:pt>
                <c:pt idx="2">
                  <c:v>11.7</c:v>
                </c:pt>
                <c:pt idx="3">
                  <c:v>12.7</c:v>
                </c:pt>
                <c:pt idx="4">
                  <c:v>18.7</c:v>
                </c:pt>
                <c:pt idx="5">
                  <c:v>16.8</c:v>
                </c:pt>
                <c:pt idx="6">
                  <c:v>17</c:v>
                </c:pt>
                <c:pt idx="7">
                  <c:v>19.2</c:v>
                </c:pt>
                <c:pt idx="8">
                  <c:v>11.8</c:v>
                </c:pt>
                <c:pt idx="9">
                  <c:v>5.0999999999999996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40-4057-8092-C48F34BAE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24488"/>
        <c:axId val="8761266"/>
      </c:barChart>
      <c:catAx>
        <c:axId val="19924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8761266"/>
        <c:crosses val="autoZero"/>
        <c:auto val="1"/>
        <c:lblAlgn val="ctr"/>
        <c:lblOffset val="100"/>
        <c:noMultiLvlLbl val="0"/>
      </c:catAx>
      <c:valAx>
        <c:axId val="8761266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Housing Units (Millions)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" sourceLinked="1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19924488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42765</xdr:colOff>
      <xdr:row>8</xdr:row>
      <xdr:rowOff>19125</xdr:rowOff>
    </xdr:from>
    <xdr:to>
      <xdr:col>15</xdr:col>
      <xdr:colOff>351645</xdr:colOff>
      <xdr:row>26</xdr:row>
      <xdr:rowOff>161385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24</xdr:col>
      <xdr:colOff>512280</xdr:colOff>
      <xdr:row>36</xdr:row>
      <xdr:rowOff>2160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30</xdr:row>
      <xdr:rowOff>78120</xdr:rowOff>
    </xdr:from>
    <xdr:to>
      <xdr:col>9</xdr:col>
      <xdr:colOff>70920</xdr:colOff>
      <xdr:row>56</xdr:row>
      <xdr:rowOff>164520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78120</xdr:rowOff>
    </xdr:from>
    <xdr:to>
      <xdr:col>11</xdr:col>
      <xdr:colOff>114840</xdr:colOff>
      <xdr:row>54</xdr:row>
      <xdr:rowOff>164880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78120</xdr:rowOff>
    </xdr:from>
    <xdr:to>
      <xdr:col>10</xdr:col>
      <xdr:colOff>537840</xdr:colOff>
      <xdr:row>44</xdr:row>
      <xdr:rowOff>164520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A31F34"/>
  </sheetPr>
  <dimension ref="A1:C27"/>
  <sheetViews>
    <sheetView zoomScaleNormal="100" workbookViewId="0">
      <selection activeCell="R16" sqref="R16"/>
    </sheetView>
  </sheetViews>
  <sheetFormatPr defaultColWidth="8.7109375" defaultRowHeight="15" x14ac:dyDescent="0.25"/>
  <cols>
    <col min="1" max="1" width="6" customWidth="1"/>
    <col min="2" max="3" width="10" customWidth="1"/>
  </cols>
  <sheetData>
    <row r="1" spans="1:3" x14ac:dyDescent="0.25">
      <c r="A1" s="9" t="s">
        <v>0</v>
      </c>
      <c r="B1" s="9" t="s">
        <v>1</v>
      </c>
      <c r="C1" s="9" t="s">
        <v>2</v>
      </c>
    </row>
    <row r="2" spans="1:3" x14ac:dyDescent="0.25">
      <c r="A2" s="10">
        <v>2000</v>
      </c>
      <c r="B2" s="11">
        <v>169</v>
      </c>
      <c r="C2" s="12">
        <v>0.04</v>
      </c>
    </row>
    <row r="3" spans="1:3" x14ac:dyDescent="0.25">
      <c r="A3" s="10">
        <v>2001</v>
      </c>
      <c r="B3" s="11">
        <v>175</v>
      </c>
      <c r="C3" s="12">
        <v>4.7E-2</v>
      </c>
    </row>
    <row r="4" spans="1:3" x14ac:dyDescent="0.25">
      <c r="A4" s="10">
        <v>2002</v>
      </c>
      <c r="B4" s="11">
        <v>188</v>
      </c>
      <c r="C4" s="12">
        <v>5.8000000000000003E-2</v>
      </c>
    </row>
    <row r="5" spans="1:3" x14ac:dyDescent="0.25">
      <c r="A5" s="10">
        <v>2003</v>
      </c>
      <c r="B5" s="11">
        <v>195</v>
      </c>
      <c r="C5" s="12">
        <v>0.06</v>
      </c>
    </row>
    <row r="6" spans="1:3" x14ac:dyDescent="0.25">
      <c r="A6" s="10">
        <v>2004</v>
      </c>
      <c r="B6" s="11">
        <v>221</v>
      </c>
      <c r="C6" s="12">
        <v>5.5E-2</v>
      </c>
    </row>
    <row r="7" spans="1:3" x14ac:dyDescent="0.25">
      <c r="A7" s="10">
        <v>2005</v>
      </c>
      <c r="B7" s="11">
        <v>241</v>
      </c>
      <c r="C7" s="12">
        <v>5.0999999999999997E-2</v>
      </c>
    </row>
    <row r="8" spans="1:3" x14ac:dyDescent="0.25">
      <c r="A8" s="10">
        <v>2006</v>
      </c>
      <c r="B8" s="11">
        <v>247</v>
      </c>
      <c r="C8" s="12">
        <v>4.5999999999999999E-2</v>
      </c>
    </row>
    <row r="9" spans="1:3" x14ac:dyDescent="0.25">
      <c r="A9" s="10">
        <v>2007</v>
      </c>
      <c r="B9" s="11">
        <v>248</v>
      </c>
      <c r="C9" s="12">
        <v>4.5999999999999999E-2</v>
      </c>
    </row>
    <row r="10" spans="1:3" x14ac:dyDescent="0.25">
      <c r="A10" s="10">
        <v>2008</v>
      </c>
      <c r="B10" s="11">
        <v>232</v>
      </c>
      <c r="C10" s="12">
        <v>5.8000000000000003E-2</v>
      </c>
    </row>
    <row r="11" spans="1:3" x14ac:dyDescent="0.25">
      <c r="A11" s="10">
        <v>2009</v>
      </c>
      <c r="B11" s="11">
        <v>217</v>
      </c>
      <c r="C11" s="12">
        <v>9.2999999999999999E-2</v>
      </c>
    </row>
    <row r="12" spans="1:3" x14ac:dyDescent="0.25">
      <c r="A12" s="10">
        <v>2010</v>
      </c>
      <c r="B12" s="11">
        <v>222</v>
      </c>
      <c r="C12" s="12">
        <v>9.6000000000000002E-2</v>
      </c>
    </row>
    <row r="13" spans="1:3" x14ac:dyDescent="0.25">
      <c r="A13" s="10">
        <v>2011</v>
      </c>
      <c r="B13" s="11">
        <v>227</v>
      </c>
      <c r="C13" s="12">
        <v>8.8999999999999996E-2</v>
      </c>
    </row>
    <row r="14" spans="1:3" x14ac:dyDescent="0.25">
      <c r="A14" s="10">
        <v>2012</v>
      </c>
      <c r="B14" s="11">
        <v>245</v>
      </c>
      <c r="C14" s="12">
        <v>8.1000000000000003E-2</v>
      </c>
    </row>
    <row r="15" spans="1:3" x14ac:dyDescent="0.25">
      <c r="A15" s="10">
        <v>2013</v>
      </c>
      <c r="B15" s="11">
        <v>269</v>
      </c>
      <c r="C15" s="12">
        <v>7.3999999999999996E-2</v>
      </c>
    </row>
    <row r="16" spans="1:3" x14ac:dyDescent="0.25">
      <c r="A16" s="10">
        <v>2014</v>
      </c>
      <c r="B16" s="11">
        <v>283</v>
      </c>
      <c r="C16" s="12">
        <v>6.2E-2</v>
      </c>
    </row>
    <row r="17" spans="1:3" x14ac:dyDescent="0.25">
      <c r="A17" s="10">
        <v>2015</v>
      </c>
      <c r="B17" s="11">
        <v>294</v>
      </c>
      <c r="C17" s="12">
        <v>5.2999999999999999E-2</v>
      </c>
    </row>
    <row r="18" spans="1:3" x14ac:dyDescent="0.25">
      <c r="A18" s="10">
        <v>2016</v>
      </c>
      <c r="B18" s="11">
        <v>308</v>
      </c>
      <c r="C18" s="12">
        <v>4.9000000000000002E-2</v>
      </c>
    </row>
    <row r="19" spans="1:3" x14ac:dyDescent="0.25">
      <c r="A19" s="10">
        <v>2017</v>
      </c>
      <c r="B19" s="11">
        <v>323</v>
      </c>
      <c r="C19" s="12">
        <v>4.3999999999999997E-2</v>
      </c>
    </row>
    <row r="20" spans="1:3" x14ac:dyDescent="0.25">
      <c r="A20" s="10">
        <v>2018</v>
      </c>
      <c r="B20" s="11">
        <v>326</v>
      </c>
      <c r="C20" s="12">
        <v>3.9E-2</v>
      </c>
    </row>
    <row r="21" spans="1:3" x14ac:dyDescent="0.25">
      <c r="A21" s="10">
        <v>2019</v>
      </c>
      <c r="B21" s="11">
        <v>322</v>
      </c>
      <c r="C21" s="12">
        <v>3.6999999999999998E-2</v>
      </c>
    </row>
    <row r="22" spans="1:3" x14ac:dyDescent="0.25">
      <c r="A22" s="10">
        <v>2020</v>
      </c>
      <c r="B22" s="11">
        <v>337</v>
      </c>
      <c r="C22" s="12">
        <v>8.1000000000000003E-2</v>
      </c>
    </row>
    <row r="23" spans="1:3" x14ac:dyDescent="0.25">
      <c r="A23" s="10">
        <v>2021</v>
      </c>
      <c r="B23" s="11">
        <v>398</v>
      </c>
      <c r="C23" s="12">
        <v>5.3999999999999999E-2</v>
      </c>
    </row>
    <row r="24" spans="1:3" x14ac:dyDescent="0.25">
      <c r="A24" s="10">
        <v>2022</v>
      </c>
      <c r="B24" s="11">
        <v>433</v>
      </c>
      <c r="C24" s="12">
        <v>3.5999999999999997E-2</v>
      </c>
    </row>
    <row r="25" spans="1:3" x14ac:dyDescent="0.25">
      <c r="A25" s="10">
        <v>2023</v>
      </c>
      <c r="B25" s="11">
        <v>426</v>
      </c>
      <c r="C25" s="12">
        <v>3.5999999999999997E-2</v>
      </c>
    </row>
    <row r="26" spans="1:3" x14ac:dyDescent="0.25">
      <c r="A26" s="10">
        <v>2024</v>
      </c>
      <c r="B26" s="11">
        <v>419</v>
      </c>
      <c r="C26" s="12">
        <v>4.1000000000000002E-2</v>
      </c>
    </row>
    <row r="27" spans="1:3" x14ac:dyDescent="0.25">
      <c r="A27" s="10">
        <v>2025</v>
      </c>
      <c r="B27" s="11">
        <v>420</v>
      </c>
      <c r="C27" s="12">
        <v>4.3999999999999997E-2</v>
      </c>
    </row>
  </sheetData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1"/>
  <sheetViews>
    <sheetView topLeftCell="A7" zoomScaleNormal="100" workbookViewId="0">
      <selection activeCell="A41" sqref="A41:E41"/>
    </sheetView>
  </sheetViews>
  <sheetFormatPr defaultColWidth="8.7109375" defaultRowHeight="15" x14ac:dyDescent="0.25"/>
  <cols>
    <col min="1" max="1" width="10" customWidth="1"/>
    <col min="2" max="2" width="18" customWidth="1"/>
    <col min="3" max="3" width="20" customWidth="1"/>
    <col min="4" max="4" width="18" customWidth="1"/>
    <col min="5" max="5" width="14" customWidth="1"/>
  </cols>
  <sheetData>
    <row r="1" spans="1:5" ht="24" customHeight="1" x14ac:dyDescent="0.25">
      <c r="A1" s="8" t="s">
        <v>3</v>
      </c>
      <c r="B1" s="8"/>
      <c r="C1" s="8"/>
      <c r="D1" s="8"/>
      <c r="E1" s="8"/>
    </row>
    <row r="2" spans="1:5" ht="15.75" customHeight="1" x14ac:dyDescent="0.25">
      <c r="A2" s="7" t="s">
        <v>4</v>
      </c>
      <c r="B2" s="7"/>
      <c r="C2" s="7"/>
      <c r="D2" s="7"/>
      <c r="E2" s="7"/>
    </row>
    <row r="4" spans="1:5" ht="30" customHeight="1" x14ac:dyDescent="0.25">
      <c r="A4" s="13" t="s">
        <v>0</v>
      </c>
      <c r="B4" s="13" t="s">
        <v>5</v>
      </c>
      <c r="C4" s="13" t="s">
        <v>6</v>
      </c>
      <c r="D4" s="13" t="s">
        <v>7</v>
      </c>
      <c r="E4" s="13" t="s">
        <v>8</v>
      </c>
    </row>
    <row r="5" spans="1:5" x14ac:dyDescent="0.25">
      <c r="A5" s="14">
        <v>2000</v>
      </c>
      <c r="B5" s="15">
        <v>169</v>
      </c>
      <c r="C5" s="16">
        <v>42</v>
      </c>
      <c r="D5" s="17">
        <f t="shared" ref="D5:D29" si="0">B5/C5</f>
        <v>4.0238095238095237</v>
      </c>
      <c r="E5" s="18" t="s">
        <v>9</v>
      </c>
    </row>
    <row r="6" spans="1:5" x14ac:dyDescent="0.25">
      <c r="A6" s="19">
        <v>2001</v>
      </c>
      <c r="B6" s="20">
        <v>175</v>
      </c>
      <c r="C6" s="21">
        <v>42.2</v>
      </c>
      <c r="D6" s="22">
        <f t="shared" si="0"/>
        <v>4.1469194312796205</v>
      </c>
      <c r="E6" s="23">
        <f t="shared" ref="E6:E29" si="1">(D6-D5)/D5</f>
        <v>3.0595361619787362E-2</v>
      </c>
    </row>
    <row r="7" spans="1:5" x14ac:dyDescent="0.25">
      <c r="A7" s="14">
        <v>2002</v>
      </c>
      <c r="B7" s="15">
        <v>188</v>
      </c>
      <c r="C7" s="16">
        <v>42.4</v>
      </c>
      <c r="D7" s="17">
        <f t="shared" si="0"/>
        <v>4.433962264150944</v>
      </c>
      <c r="E7" s="24">
        <f t="shared" si="1"/>
        <v>6.921832884097058E-2</v>
      </c>
    </row>
    <row r="8" spans="1:5" x14ac:dyDescent="0.25">
      <c r="A8" s="19">
        <v>2003</v>
      </c>
      <c r="B8" s="20">
        <v>195</v>
      </c>
      <c r="C8" s="21">
        <v>43.3</v>
      </c>
      <c r="D8" s="22">
        <f t="shared" si="0"/>
        <v>4.503464203233257</v>
      </c>
      <c r="E8" s="23">
        <f t="shared" si="1"/>
        <v>1.5674905410053581E-2</v>
      </c>
    </row>
    <row r="9" spans="1:5" x14ac:dyDescent="0.25">
      <c r="A9" s="14">
        <v>2004</v>
      </c>
      <c r="B9" s="15">
        <v>221</v>
      </c>
      <c r="C9" s="16">
        <v>44.3</v>
      </c>
      <c r="D9" s="17">
        <f t="shared" si="0"/>
        <v>4.9887133182844243</v>
      </c>
      <c r="E9" s="24">
        <f t="shared" si="1"/>
        <v>0.10775018811136175</v>
      </c>
    </row>
    <row r="10" spans="1:5" x14ac:dyDescent="0.25">
      <c r="A10" s="19">
        <v>2005</v>
      </c>
      <c r="B10" s="20">
        <v>241</v>
      </c>
      <c r="C10" s="21">
        <v>46.3</v>
      </c>
      <c r="D10" s="22">
        <f t="shared" si="0"/>
        <v>5.2051835853131756</v>
      </c>
      <c r="E10" s="23">
        <f t="shared" si="1"/>
        <v>4.3392003752822088E-2</v>
      </c>
    </row>
    <row r="11" spans="1:5" x14ac:dyDescent="0.25">
      <c r="A11" s="14">
        <v>2006</v>
      </c>
      <c r="B11" s="15">
        <v>247</v>
      </c>
      <c r="C11" s="16">
        <v>48.2</v>
      </c>
      <c r="D11" s="17">
        <f t="shared" si="0"/>
        <v>5.1244813278008294</v>
      </c>
      <c r="E11" s="24">
        <f t="shared" si="1"/>
        <v>-1.5504209638264013E-2</v>
      </c>
    </row>
    <row r="12" spans="1:5" x14ac:dyDescent="0.25">
      <c r="A12" s="19">
        <v>2007</v>
      </c>
      <c r="B12" s="20">
        <v>248</v>
      </c>
      <c r="C12" s="21">
        <v>50.2</v>
      </c>
      <c r="D12" s="22">
        <f t="shared" si="0"/>
        <v>4.9402390438247012</v>
      </c>
      <c r="E12" s="23">
        <f t="shared" si="1"/>
        <v>-3.5953352581576434E-2</v>
      </c>
    </row>
    <row r="13" spans="1:5" x14ac:dyDescent="0.25">
      <c r="A13" s="14">
        <v>2008</v>
      </c>
      <c r="B13" s="15">
        <v>232</v>
      </c>
      <c r="C13" s="16">
        <v>50.3</v>
      </c>
      <c r="D13" s="17">
        <f t="shared" si="0"/>
        <v>4.6123260437375748</v>
      </c>
      <c r="E13" s="24">
        <f t="shared" si="1"/>
        <v>-6.6375937920861883E-2</v>
      </c>
    </row>
    <row r="14" spans="1:5" x14ac:dyDescent="0.25">
      <c r="A14" s="19">
        <v>2009</v>
      </c>
      <c r="B14" s="20">
        <v>217</v>
      </c>
      <c r="C14" s="21">
        <v>49.8</v>
      </c>
      <c r="D14" s="22">
        <f t="shared" si="0"/>
        <v>4.357429718875502</v>
      </c>
      <c r="E14" s="23">
        <f t="shared" si="1"/>
        <v>-5.5264160088630436E-2</v>
      </c>
    </row>
    <row r="15" spans="1:5" x14ac:dyDescent="0.25">
      <c r="A15" s="14">
        <v>2010</v>
      </c>
      <c r="B15" s="15">
        <v>222</v>
      </c>
      <c r="C15" s="16">
        <v>49.3</v>
      </c>
      <c r="D15" s="17">
        <f t="shared" si="0"/>
        <v>4.5030425963488847</v>
      </c>
      <c r="E15" s="24">
        <f t="shared" si="1"/>
        <v>3.3417148839513633E-2</v>
      </c>
    </row>
    <row r="16" spans="1:5" x14ac:dyDescent="0.25">
      <c r="A16" s="19">
        <v>2011</v>
      </c>
      <c r="B16" s="20">
        <v>227</v>
      </c>
      <c r="C16" s="21">
        <v>50.1</v>
      </c>
      <c r="D16" s="22">
        <f t="shared" si="0"/>
        <v>4.5309381237524953</v>
      </c>
      <c r="E16" s="23">
        <f t="shared" si="1"/>
        <v>6.1948175720630662E-3</v>
      </c>
    </row>
    <row r="17" spans="1:5" x14ac:dyDescent="0.25">
      <c r="A17" s="14">
        <v>2012</v>
      </c>
      <c r="B17" s="15">
        <v>245</v>
      </c>
      <c r="C17" s="16">
        <v>51</v>
      </c>
      <c r="D17" s="17">
        <f t="shared" si="0"/>
        <v>4.8039215686274508</v>
      </c>
      <c r="E17" s="24">
        <f t="shared" si="1"/>
        <v>6.0248769111168596E-2</v>
      </c>
    </row>
    <row r="18" spans="1:5" x14ac:dyDescent="0.25">
      <c r="A18" s="19">
        <v>2013</v>
      </c>
      <c r="B18" s="20">
        <v>269</v>
      </c>
      <c r="C18" s="21">
        <v>53.6</v>
      </c>
      <c r="D18" s="22">
        <f t="shared" si="0"/>
        <v>5.0186567164179099</v>
      </c>
      <c r="E18" s="23">
        <f t="shared" si="1"/>
        <v>4.4699969540054757E-2</v>
      </c>
    </row>
    <row r="19" spans="1:5" x14ac:dyDescent="0.25">
      <c r="A19" s="14">
        <v>2014</v>
      </c>
      <c r="B19" s="15">
        <v>283</v>
      </c>
      <c r="C19" s="16">
        <v>53.7</v>
      </c>
      <c r="D19" s="17">
        <f t="shared" si="0"/>
        <v>5.2700186219739287</v>
      </c>
      <c r="E19" s="24">
        <f t="shared" si="1"/>
        <v>5.0085494936069175E-2</v>
      </c>
    </row>
    <row r="20" spans="1:5" x14ac:dyDescent="0.25">
      <c r="A20" s="19">
        <v>2015</v>
      </c>
      <c r="B20" s="20">
        <v>294</v>
      </c>
      <c r="C20" s="21">
        <v>56.5</v>
      </c>
      <c r="D20" s="22">
        <f t="shared" si="0"/>
        <v>5.2035398230088497</v>
      </c>
      <c r="E20" s="23">
        <f t="shared" si="1"/>
        <v>-1.2614528284186374E-2</v>
      </c>
    </row>
    <row r="21" spans="1:5" x14ac:dyDescent="0.25">
      <c r="A21" s="14">
        <v>2016</v>
      </c>
      <c r="B21" s="15">
        <v>308</v>
      </c>
      <c r="C21" s="16">
        <v>59</v>
      </c>
      <c r="D21" s="17">
        <f t="shared" si="0"/>
        <v>5.2203389830508478</v>
      </c>
      <c r="E21" s="24">
        <f t="shared" si="1"/>
        <v>3.2284100080710648E-3</v>
      </c>
    </row>
    <row r="22" spans="1:5" x14ac:dyDescent="0.25">
      <c r="A22" s="19">
        <v>2017</v>
      </c>
      <c r="B22" s="20">
        <v>323</v>
      </c>
      <c r="C22" s="21">
        <v>61.1</v>
      </c>
      <c r="D22" s="22">
        <f t="shared" si="0"/>
        <v>5.2864157119476269</v>
      </c>
      <c r="E22" s="23">
        <f t="shared" si="1"/>
        <v>1.2657555210746661E-2</v>
      </c>
    </row>
    <row r="23" spans="1:5" x14ac:dyDescent="0.25">
      <c r="A23" s="14">
        <v>2018</v>
      </c>
      <c r="B23" s="15">
        <v>326</v>
      </c>
      <c r="C23" s="16">
        <v>63.2</v>
      </c>
      <c r="D23" s="17">
        <f t="shared" si="0"/>
        <v>5.1582278481012658</v>
      </c>
      <c r="E23" s="24">
        <f t="shared" si="1"/>
        <v>-2.4248540188893705E-2</v>
      </c>
    </row>
    <row r="24" spans="1:5" x14ac:dyDescent="0.25">
      <c r="A24" s="19">
        <v>2019</v>
      </c>
      <c r="B24" s="20">
        <v>322</v>
      </c>
      <c r="C24" s="21">
        <v>68.7</v>
      </c>
      <c r="D24" s="22">
        <f t="shared" si="0"/>
        <v>4.687045123726346</v>
      </c>
      <c r="E24" s="23">
        <f t="shared" si="1"/>
        <v>-9.1345853314401634E-2</v>
      </c>
    </row>
    <row r="25" spans="1:5" x14ac:dyDescent="0.25">
      <c r="A25" s="14">
        <v>2020</v>
      </c>
      <c r="B25" s="15">
        <v>337</v>
      </c>
      <c r="C25" s="16">
        <v>68</v>
      </c>
      <c r="D25" s="17">
        <f t="shared" si="0"/>
        <v>4.9558823529411766</v>
      </c>
      <c r="E25" s="24">
        <f t="shared" si="1"/>
        <v>5.7357508220679719E-2</v>
      </c>
    </row>
    <row r="26" spans="1:5" x14ac:dyDescent="0.25">
      <c r="A26" s="19">
        <v>2021</v>
      </c>
      <c r="B26" s="20">
        <v>398</v>
      </c>
      <c r="C26" s="21">
        <v>70.8</v>
      </c>
      <c r="D26" s="22">
        <f t="shared" si="0"/>
        <v>5.6214689265536721</v>
      </c>
      <c r="E26" s="23">
        <f t="shared" si="1"/>
        <v>0.13430233532833738</v>
      </c>
    </row>
    <row r="27" spans="1:5" x14ac:dyDescent="0.25">
      <c r="A27" s="14">
        <v>2022</v>
      </c>
      <c r="B27" s="15">
        <v>433</v>
      </c>
      <c r="C27" s="16">
        <v>74.599999999999994</v>
      </c>
      <c r="D27" s="17">
        <f t="shared" si="0"/>
        <v>5.8042895442359255</v>
      </c>
      <c r="E27" s="24">
        <f t="shared" si="1"/>
        <v>3.2521858622873205E-2</v>
      </c>
    </row>
    <row r="28" spans="1:5" x14ac:dyDescent="0.25">
      <c r="A28" s="19">
        <v>2023</v>
      </c>
      <c r="B28" s="20">
        <v>426</v>
      </c>
      <c r="C28" s="21">
        <v>80.599999999999994</v>
      </c>
      <c r="D28" s="22">
        <f t="shared" si="0"/>
        <v>5.2853598014888341</v>
      </c>
      <c r="E28" s="23">
        <f t="shared" si="1"/>
        <v>-8.9404523808159386E-2</v>
      </c>
    </row>
    <row r="29" spans="1:5" x14ac:dyDescent="0.25">
      <c r="A29" s="14">
        <v>2024</v>
      </c>
      <c r="B29" s="15">
        <v>419</v>
      </c>
      <c r="C29" s="16">
        <v>83.7</v>
      </c>
      <c r="D29" s="17">
        <f t="shared" si="0"/>
        <v>5.0059737156511348</v>
      </c>
      <c r="E29" s="24">
        <f t="shared" si="1"/>
        <v>-5.28603721091985E-2</v>
      </c>
    </row>
    <row r="31" spans="1:5" x14ac:dyDescent="0.25">
      <c r="A31" s="6" t="s">
        <v>10</v>
      </c>
      <c r="B31" s="6"/>
      <c r="C31" s="6"/>
      <c r="D31" s="6"/>
      <c r="E31" s="6"/>
    </row>
    <row r="32" spans="1:5" x14ac:dyDescent="0.25">
      <c r="A32" s="25" t="s">
        <v>11</v>
      </c>
      <c r="B32" s="26">
        <f>D5</f>
        <v>4.0238095238095237</v>
      </c>
    </row>
    <row r="33" spans="1:5" x14ac:dyDescent="0.25">
      <c r="A33" s="25" t="s">
        <v>12</v>
      </c>
      <c r="B33" s="26">
        <f>D27</f>
        <v>5.8042895442359255</v>
      </c>
    </row>
    <row r="34" spans="1:5" x14ac:dyDescent="0.25">
      <c r="A34" s="25" t="s">
        <v>13</v>
      </c>
      <c r="B34" s="26">
        <f>D29</f>
        <v>5.0059737156511348</v>
      </c>
    </row>
    <row r="35" spans="1:5" x14ac:dyDescent="0.25">
      <c r="A35" s="25" t="s">
        <v>14</v>
      </c>
      <c r="B35" s="27">
        <f>(D29-D5)/D5</f>
        <v>0.24408814235116963</v>
      </c>
    </row>
    <row r="36" spans="1:5" x14ac:dyDescent="0.25">
      <c r="A36" s="25" t="s">
        <v>15</v>
      </c>
      <c r="B36" s="27">
        <f>(D29-D27)/D27</f>
        <v>-0.13753893952061289</v>
      </c>
    </row>
    <row r="37" spans="1:5" x14ac:dyDescent="0.25">
      <c r="A37" s="25" t="s">
        <v>16</v>
      </c>
      <c r="B37" s="27">
        <f>(C29-C5)/C5</f>
        <v>0.99285714285714288</v>
      </c>
    </row>
    <row r="38" spans="1:5" x14ac:dyDescent="0.25">
      <c r="A38" s="25" t="s">
        <v>17</v>
      </c>
      <c r="B38" s="27">
        <f>(B29-B5)/B5</f>
        <v>1.4792899408284024</v>
      </c>
    </row>
    <row r="40" spans="1:5" x14ac:dyDescent="0.25">
      <c r="A40" s="5" t="s">
        <v>18</v>
      </c>
      <c r="B40" s="5"/>
      <c r="C40" s="5"/>
      <c r="D40" s="5"/>
      <c r="E40" s="5"/>
    </row>
    <row r="41" spans="1:5" x14ac:dyDescent="0.25">
      <c r="A41" s="5" t="s">
        <v>19</v>
      </c>
      <c r="B41" s="5"/>
      <c r="C41" s="5"/>
      <c r="D41" s="5"/>
      <c r="E41" s="5"/>
    </row>
  </sheetData>
  <mergeCells count="5">
    <mergeCell ref="A1:E1"/>
    <mergeCell ref="A2:E2"/>
    <mergeCell ref="A31:E31"/>
    <mergeCell ref="A40:E40"/>
    <mergeCell ref="A41:E41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A31F34"/>
  </sheetPr>
  <dimension ref="A1:E38"/>
  <sheetViews>
    <sheetView tabSelected="1" zoomScaleNormal="100" workbookViewId="0">
      <pane ySplit="4" topLeftCell="A5" activePane="bottomLeft" state="frozen"/>
      <selection pane="bottomLeft" sqref="A1:E1"/>
    </sheetView>
  </sheetViews>
  <sheetFormatPr defaultColWidth="8.7109375" defaultRowHeight="15" x14ac:dyDescent="0.25"/>
  <cols>
    <col min="1" max="1" width="8" customWidth="1"/>
    <col min="2" max="2" width="18" customWidth="1"/>
    <col min="3" max="3" width="12" customWidth="1"/>
    <col min="4" max="4" width="16" customWidth="1"/>
    <col min="5" max="5" width="14" customWidth="1"/>
  </cols>
  <sheetData>
    <row r="1" spans="1:5" ht="27.75" customHeight="1" x14ac:dyDescent="0.25">
      <c r="A1" s="4" t="s">
        <v>20</v>
      </c>
      <c r="B1" s="4"/>
      <c r="C1" s="4"/>
      <c r="D1" s="4"/>
      <c r="E1" s="4"/>
    </row>
    <row r="2" spans="1:5" ht="15.75" customHeight="1" x14ac:dyDescent="0.25">
      <c r="A2" s="3" t="s">
        <v>21</v>
      </c>
      <c r="B2" s="3"/>
      <c r="C2" s="3"/>
      <c r="D2" s="3"/>
      <c r="E2" s="3"/>
    </row>
    <row r="4" spans="1:5" ht="33.75" customHeight="1" x14ac:dyDescent="0.25">
      <c r="A4" s="29" t="s">
        <v>0</v>
      </c>
      <c r="B4" s="29" t="s">
        <v>22</v>
      </c>
      <c r="C4" s="29" t="s">
        <v>23</v>
      </c>
      <c r="D4" s="29" t="s">
        <v>24</v>
      </c>
      <c r="E4" s="29" t="s">
        <v>25</v>
      </c>
    </row>
    <row r="5" spans="1:5" x14ac:dyDescent="0.25">
      <c r="A5" s="30">
        <v>2000</v>
      </c>
      <c r="B5" s="31">
        <v>169000</v>
      </c>
      <c r="C5" s="31">
        <v>169</v>
      </c>
      <c r="D5" s="32">
        <v>0.04</v>
      </c>
      <c r="E5" s="33" t="s">
        <v>9</v>
      </c>
    </row>
    <row r="6" spans="1:5" x14ac:dyDescent="0.25">
      <c r="A6" s="34">
        <v>2001</v>
      </c>
      <c r="B6" s="35">
        <v>175000</v>
      </c>
      <c r="C6" s="35">
        <v>175</v>
      </c>
      <c r="D6" s="36">
        <v>4.7E-2</v>
      </c>
      <c r="E6" s="36">
        <f t="shared" ref="E6:E30" si="0">(B6-B5)/B5</f>
        <v>3.5502958579881658E-2</v>
      </c>
    </row>
    <row r="7" spans="1:5" x14ac:dyDescent="0.25">
      <c r="A7" s="30">
        <v>2002</v>
      </c>
      <c r="B7" s="31">
        <v>188000</v>
      </c>
      <c r="C7" s="31">
        <v>188</v>
      </c>
      <c r="D7" s="32">
        <v>5.8000000000000003E-2</v>
      </c>
      <c r="E7" s="32">
        <f t="shared" si="0"/>
        <v>7.4285714285714288E-2</v>
      </c>
    </row>
    <row r="8" spans="1:5" x14ac:dyDescent="0.25">
      <c r="A8" s="34">
        <v>2003</v>
      </c>
      <c r="B8" s="35">
        <v>195000</v>
      </c>
      <c r="C8" s="35">
        <v>195</v>
      </c>
      <c r="D8" s="36">
        <v>0.06</v>
      </c>
      <c r="E8" s="36">
        <f t="shared" si="0"/>
        <v>3.7234042553191488E-2</v>
      </c>
    </row>
    <row r="9" spans="1:5" x14ac:dyDescent="0.25">
      <c r="A9" s="30">
        <v>2004</v>
      </c>
      <c r="B9" s="31">
        <v>221000</v>
      </c>
      <c r="C9" s="31">
        <v>221</v>
      </c>
      <c r="D9" s="32">
        <v>5.5E-2</v>
      </c>
      <c r="E9" s="32">
        <f t="shared" si="0"/>
        <v>0.13333333333333333</v>
      </c>
    </row>
    <row r="10" spans="1:5" x14ac:dyDescent="0.25">
      <c r="A10" s="34">
        <v>2005</v>
      </c>
      <c r="B10" s="35">
        <v>241000</v>
      </c>
      <c r="C10" s="35">
        <v>241</v>
      </c>
      <c r="D10" s="36">
        <v>5.0999999999999997E-2</v>
      </c>
      <c r="E10" s="36">
        <f t="shared" si="0"/>
        <v>9.0497737556561084E-2</v>
      </c>
    </row>
    <row r="11" spans="1:5" x14ac:dyDescent="0.25">
      <c r="A11" s="30">
        <v>2006</v>
      </c>
      <c r="B11" s="31">
        <v>247000</v>
      </c>
      <c r="C11" s="31">
        <v>247</v>
      </c>
      <c r="D11" s="32">
        <v>4.5999999999999999E-2</v>
      </c>
      <c r="E11" s="32">
        <f t="shared" si="0"/>
        <v>2.4896265560165973E-2</v>
      </c>
    </row>
    <row r="12" spans="1:5" x14ac:dyDescent="0.25">
      <c r="A12" s="34">
        <v>2007</v>
      </c>
      <c r="B12" s="35">
        <v>248000</v>
      </c>
      <c r="C12" s="35">
        <v>248</v>
      </c>
      <c r="D12" s="36">
        <v>4.5999999999999999E-2</v>
      </c>
      <c r="E12" s="36">
        <f t="shared" si="0"/>
        <v>4.048582995951417E-3</v>
      </c>
    </row>
    <row r="13" spans="1:5" x14ac:dyDescent="0.25">
      <c r="A13" s="30">
        <v>2008</v>
      </c>
      <c r="B13" s="31">
        <v>232000</v>
      </c>
      <c r="C13" s="31">
        <v>232</v>
      </c>
      <c r="D13" s="32">
        <v>5.8000000000000003E-2</v>
      </c>
      <c r="E13" s="32">
        <f t="shared" si="0"/>
        <v>-6.4516129032258063E-2</v>
      </c>
    </row>
    <row r="14" spans="1:5" x14ac:dyDescent="0.25">
      <c r="A14" s="34">
        <v>2009</v>
      </c>
      <c r="B14" s="35">
        <v>217000</v>
      </c>
      <c r="C14" s="35">
        <v>217</v>
      </c>
      <c r="D14" s="36">
        <v>9.2999999999999999E-2</v>
      </c>
      <c r="E14" s="36">
        <f t="shared" si="0"/>
        <v>-6.4655172413793108E-2</v>
      </c>
    </row>
    <row r="15" spans="1:5" x14ac:dyDescent="0.25">
      <c r="A15" s="30">
        <v>2010</v>
      </c>
      <c r="B15" s="31">
        <v>222000</v>
      </c>
      <c r="C15" s="31">
        <v>222</v>
      </c>
      <c r="D15" s="32">
        <v>9.6000000000000002E-2</v>
      </c>
      <c r="E15" s="32">
        <f t="shared" si="0"/>
        <v>2.3041474654377881E-2</v>
      </c>
    </row>
    <row r="16" spans="1:5" x14ac:dyDescent="0.25">
      <c r="A16" s="34">
        <v>2011</v>
      </c>
      <c r="B16" s="35">
        <v>227000</v>
      </c>
      <c r="C16" s="35">
        <v>227</v>
      </c>
      <c r="D16" s="36">
        <v>8.8999999999999996E-2</v>
      </c>
      <c r="E16" s="36">
        <f t="shared" si="0"/>
        <v>2.2522522522522521E-2</v>
      </c>
    </row>
    <row r="17" spans="1:5" x14ac:dyDescent="0.25">
      <c r="A17" s="30">
        <v>2012</v>
      </c>
      <c r="B17" s="31">
        <v>245000</v>
      </c>
      <c r="C17" s="31">
        <v>245</v>
      </c>
      <c r="D17" s="32">
        <v>8.1000000000000003E-2</v>
      </c>
      <c r="E17" s="32">
        <f t="shared" si="0"/>
        <v>7.9295154185022032E-2</v>
      </c>
    </row>
    <row r="18" spans="1:5" x14ac:dyDescent="0.25">
      <c r="A18" s="34">
        <v>2013</v>
      </c>
      <c r="B18" s="35">
        <v>269000</v>
      </c>
      <c r="C18" s="35">
        <v>269</v>
      </c>
      <c r="D18" s="36">
        <v>7.3999999999999996E-2</v>
      </c>
      <c r="E18" s="36">
        <f t="shared" si="0"/>
        <v>9.7959183673469383E-2</v>
      </c>
    </row>
    <row r="19" spans="1:5" x14ac:dyDescent="0.25">
      <c r="A19" s="30">
        <v>2014</v>
      </c>
      <c r="B19" s="31">
        <v>283000</v>
      </c>
      <c r="C19" s="31">
        <v>283</v>
      </c>
      <c r="D19" s="32">
        <v>6.2E-2</v>
      </c>
      <c r="E19" s="32">
        <f t="shared" si="0"/>
        <v>5.204460966542751E-2</v>
      </c>
    </row>
    <row r="20" spans="1:5" x14ac:dyDescent="0.25">
      <c r="A20" s="34">
        <v>2015</v>
      </c>
      <c r="B20" s="35">
        <v>294000</v>
      </c>
      <c r="C20" s="35">
        <v>294</v>
      </c>
      <c r="D20" s="36">
        <v>5.2999999999999999E-2</v>
      </c>
      <c r="E20" s="36">
        <f t="shared" si="0"/>
        <v>3.8869257950530034E-2</v>
      </c>
    </row>
    <row r="21" spans="1:5" x14ac:dyDescent="0.25">
      <c r="A21" s="30">
        <v>2016</v>
      </c>
      <c r="B21" s="31">
        <v>308000</v>
      </c>
      <c r="C21" s="31">
        <v>308</v>
      </c>
      <c r="D21" s="32">
        <v>4.9000000000000002E-2</v>
      </c>
      <c r="E21" s="32">
        <f t="shared" si="0"/>
        <v>4.7619047619047616E-2</v>
      </c>
    </row>
    <row r="22" spans="1:5" x14ac:dyDescent="0.25">
      <c r="A22" s="34">
        <v>2017</v>
      </c>
      <c r="B22" s="35">
        <v>323000</v>
      </c>
      <c r="C22" s="35">
        <v>323</v>
      </c>
      <c r="D22" s="36">
        <v>4.3999999999999997E-2</v>
      </c>
      <c r="E22" s="36">
        <f t="shared" si="0"/>
        <v>4.8701298701298704E-2</v>
      </c>
    </row>
    <row r="23" spans="1:5" x14ac:dyDescent="0.25">
      <c r="A23" s="30">
        <v>2018</v>
      </c>
      <c r="B23" s="31">
        <v>326000</v>
      </c>
      <c r="C23" s="31">
        <v>326</v>
      </c>
      <c r="D23" s="32">
        <v>3.9E-2</v>
      </c>
      <c r="E23" s="32">
        <f t="shared" si="0"/>
        <v>9.2879256965944269E-3</v>
      </c>
    </row>
    <row r="24" spans="1:5" x14ac:dyDescent="0.25">
      <c r="A24" s="34">
        <v>2019</v>
      </c>
      <c r="B24" s="35">
        <v>322000</v>
      </c>
      <c r="C24" s="35">
        <v>322</v>
      </c>
      <c r="D24" s="36">
        <v>3.6999999999999998E-2</v>
      </c>
      <c r="E24" s="36">
        <f t="shared" si="0"/>
        <v>-1.2269938650306749E-2</v>
      </c>
    </row>
    <row r="25" spans="1:5" x14ac:dyDescent="0.25">
      <c r="A25" s="30">
        <v>2020</v>
      </c>
      <c r="B25" s="31">
        <v>337000</v>
      </c>
      <c r="C25" s="31">
        <v>337</v>
      </c>
      <c r="D25" s="32">
        <v>8.1000000000000003E-2</v>
      </c>
      <c r="E25" s="32">
        <f t="shared" si="0"/>
        <v>4.6583850931677016E-2</v>
      </c>
    </row>
    <row r="26" spans="1:5" x14ac:dyDescent="0.25">
      <c r="A26" s="34">
        <v>2021</v>
      </c>
      <c r="B26" s="35">
        <v>398000</v>
      </c>
      <c r="C26" s="35">
        <v>398</v>
      </c>
      <c r="D26" s="36">
        <v>5.3999999999999999E-2</v>
      </c>
      <c r="E26" s="36">
        <f t="shared" si="0"/>
        <v>0.18100890207715134</v>
      </c>
    </row>
    <row r="27" spans="1:5" x14ac:dyDescent="0.25">
      <c r="A27" s="30">
        <v>2022</v>
      </c>
      <c r="B27" s="31">
        <v>433000</v>
      </c>
      <c r="C27" s="31">
        <v>433</v>
      </c>
      <c r="D27" s="32">
        <v>3.5999999999999997E-2</v>
      </c>
      <c r="E27" s="32">
        <f t="shared" si="0"/>
        <v>8.7939698492462318E-2</v>
      </c>
    </row>
    <row r="28" spans="1:5" x14ac:dyDescent="0.25">
      <c r="A28" s="34">
        <v>2023</v>
      </c>
      <c r="B28" s="35">
        <v>426000</v>
      </c>
      <c r="C28" s="35">
        <v>426</v>
      </c>
      <c r="D28" s="36">
        <v>3.5999999999999997E-2</v>
      </c>
      <c r="E28" s="36">
        <f t="shared" si="0"/>
        <v>-1.6166281755196306E-2</v>
      </c>
    </row>
    <row r="29" spans="1:5" x14ac:dyDescent="0.25">
      <c r="A29" s="30">
        <v>2024</v>
      </c>
      <c r="B29" s="31">
        <v>419000</v>
      </c>
      <c r="C29" s="31">
        <v>419</v>
      </c>
      <c r="D29" s="32">
        <v>4.1000000000000002E-2</v>
      </c>
      <c r="E29" s="32">
        <f t="shared" si="0"/>
        <v>-1.6431924882629109E-2</v>
      </c>
    </row>
    <row r="30" spans="1:5" x14ac:dyDescent="0.25">
      <c r="A30" s="34">
        <v>2025</v>
      </c>
      <c r="B30" s="35">
        <v>420000</v>
      </c>
      <c r="C30" s="35">
        <v>420</v>
      </c>
      <c r="D30" s="36">
        <v>4.3999999999999997E-2</v>
      </c>
      <c r="E30" s="36">
        <f t="shared" si="0"/>
        <v>2.3866348448687352E-3</v>
      </c>
    </row>
    <row r="32" spans="1:5" ht="15.75" customHeight="1" x14ac:dyDescent="0.25">
      <c r="A32" s="2" t="s">
        <v>10</v>
      </c>
      <c r="B32" s="2"/>
      <c r="C32" s="2"/>
      <c r="D32" s="2"/>
      <c r="E32" s="2"/>
    </row>
    <row r="33" spans="1:2" x14ac:dyDescent="0.25">
      <c r="A33" s="38" t="s">
        <v>26</v>
      </c>
      <c r="B33" s="39">
        <f>B14</f>
        <v>217000</v>
      </c>
    </row>
    <row r="34" spans="1:2" x14ac:dyDescent="0.25">
      <c r="A34" s="38" t="s">
        <v>27</v>
      </c>
      <c r="B34" s="39">
        <f>B27</f>
        <v>433000</v>
      </c>
    </row>
    <row r="35" spans="1:2" x14ac:dyDescent="0.25">
      <c r="A35" s="38" t="s">
        <v>28</v>
      </c>
      <c r="B35" s="40">
        <f>(B27-B14)/B14</f>
        <v>0.99539170506912444</v>
      </c>
    </row>
    <row r="36" spans="1:2" x14ac:dyDescent="0.25">
      <c r="A36" s="38" t="s">
        <v>29</v>
      </c>
      <c r="B36" s="39">
        <f>B29</f>
        <v>419000</v>
      </c>
    </row>
    <row r="37" spans="1:2" x14ac:dyDescent="0.25">
      <c r="A37" s="38" t="s">
        <v>30</v>
      </c>
      <c r="B37" s="40">
        <f>D15</f>
        <v>9.6000000000000002E-2</v>
      </c>
    </row>
    <row r="38" spans="1:2" x14ac:dyDescent="0.25">
      <c r="A38" s="38" t="s">
        <v>31</v>
      </c>
      <c r="B38" s="40">
        <f>D30</f>
        <v>4.3999999999999997E-2</v>
      </c>
    </row>
  </sheetData>
  <mergeCells count="3">
    <mergeCell ref="A1:E1"/>
    <mergeCell ref="A2:E2"/>
    <mergeCell ref="A32:E32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A31F34"/>
  </sheetPr>
  <dimension ref="A1:B38"/>
  <sheetViews>
    <sheetView zoomScaleNormal="100" workbookViewId="0">
      <selection sqref="A1:B1"/>
    </sheetView>
  </sheetViews>
  <sheetFormatPr defaultColWidth="8.7109375" defaultRowHeight="15" x14ac:dyDescent="0.25"/>
  <cols>
    <col min="1" max="1" width="22" customWidth="1"/>
    <col min="2" max="2" width="80" customWidth="1"/>
  </cols>
  <sheetData>
    <row r="1" spans="1:2" ht="18" customHeight="1" x14ac:dyDescent="0.25">
      <c r="A1" s="1" t="s">
        <v>32</v>
      </c>
      <c r="B1" s="1"/>
    </row>
    <row r="3" spans="1:2" ht="15.75" customHeight="1" x14ac:dyDescent="0.25">
      <c r="A3" s="37" t="s">
        <v>33</v>
      </c>
      <c r="B3" s="41"/>
    </row>
    <row r="4" spans="1:2" x14ac:dyDescent="0.25">
      <c r="A4" s="42" t="s">
        <v>34</v>
      </c>
      <c r="B4" s="41" t="s">
        <v>35</v>
      </c>
    </row>
    <row r="5" spans="1:2" x14ac:dyDescent="0.25">
      <c r="A5" s="42" t="s">
        <v>36</v>
      </c>
      <c r="B5" s="41" t="s">
        <v>37</v>
      </c>
    </row>
    <row r="6" spans="1:2" x14ac:dyDescent="0.25">
      <c r="A6" s="42" t="s">
        <v>38</v>
      </c>
      <c r="B6" s="41" t="s">
        <v>39</v>
      </c>
    </row>
    <row r="7" spans="1:2" x14ac:dyDescent="0.25">
      <c r="A7" s="42" t="s">
        <v>40</v>
      </c>
      <c r="B7" s="41" t="s">
        <v>41</v>
      </c>
    </row>
    <row r="8" spans="1:2" x14ac:dyDescent="0.25">
      <c r="A8" s="42" t="s">
        <v>42</v>
      </c>
      <c r="B8" s="41" t="s">
        <v>43</v>
      </c>
    </row>
    <row r="9" spans="1:2" x14ac:dyDescent="0.25">
      <c r="A9" s="42" t="s">
        <v>44</v>
      </c>
      <c r="B9" s="41" t="s">
        <v>45</v>
      </c>
    </row>
    <row r="10" spans="1:2" x14ac:dyDescent="0.25">
      <c r="B10" s="41"/>
    </row>
    <row r="11" spans="1:2" ht="15.75" customHeight="1" x14ac:dyDescent="0.25">
      <c r="A11" s="37" t="s">
        <v>46</v>
      </c>
      <c r="B11" s="41"/>
    </row>
    <row r="12" spans="1:2" x14ac:dyDescent="0.25">
      <c r="A12" s="42" t="s">
        <v>34</v>
      </c>
      <c r="B12" s="41" t="s">
        <v>47</v>
      </c>
    </row>
    <row r="13" spans="1:2" x14ac:dyDescent="0.25">
      <c r="A13" s="42" t="s">
        <v>36</v>
      </c>
      <c r="B13" s="41" t="s">
        <v>48</v>
      </c>
    </row>
    <row r="14" spans="1:2" x14ac:dyDescent="0.25">
      <c r="A14" s="42" t="s">
        <v>38</v>
      </c>
      <c r="B14" s="41" t="s">
        <v>49</v>
      </c>
    </row>
    <row r="15" spans="1:2" x14ac:dyDescent="0.25">
      <c r="A15" s="42" t="s">
        <v>40</v>
      </c>
      <c r="B15" s="41" t="s">
        <v>50</v>
      </c>
    </row>
    <row r="16" spans="1:2" x14ac:dyDescent="0.25">
      <c r="B16" s="41"/>
    </row>
    <row r="17" spans="1:2" ht="15.75" customHeight="1" x14ac:dyDescent="0.25">
      <c r="A17" s="37" t="s">
        <v>51</v>
      </c>
      <c r="B17" s="41"/>
    </row>
    <row r="18" spans="1:2" x14ac:dyDescent="0.25">
      <c r="A18" s="42" t="s">
        <v>52</v>
      </c>
      <c r="B18" s="41" t="s">
        <v>53</v>
      </c>
    </row>
    <row r="19" spans="1:2" x14ac:dyDescent="0.25">
      <c r="A19" s="42" t="s">
        <v>54</v>
      </c>
      <c r="B19" s="41" t="s">
        <v>55</v>
      </c>
    </row>
    <row r="20" spans="1:2" x14ac:dyDescent="0.25">
      <c r="B20" s="41" t="s">
        <v>56</v>
      </c>
    </row>
    <row r="21" spans="1:2" x14ac:dyDescent="0.25">
      <c r="B21" s="41"/>
    </row>
    <row r="22" spans="1:2" x14ac:dyDescent="0.25">
      <c r="A22" s="42" t="s">
        <v>57</v>
      </c>
      <c r="B22" s="41" t="s">
        <v>58</v>
      </c>
    </row>
    <row r="23" spans="1:2" x14ac:dyDescent="0.25">
      <c r="B23" s="41" t="s">
        <v>59</v>
      </c>
    </row>
    <row r="24" spans="1:2" x14ac:dyDescent="0.25">
      <c r="B24" s="41" t="s">
        <v>60</v>
      </c>
    </row>
    <row r="26" spans="1:2" x14ac:dyDescent="0.25">
      <c r="A26" s="43" t="s">
        <v>61</v>
      </c>
    </row>
    <row r="27" spans="1:2" x14ac:dyDescent="0.25">
      <c r="A27" s="44" t="s">
        <v>34</v>
      </c>
      <c r="B27" s="45" t="s">
        <v>62</v>
      </c>
    </row>
    <row r="28" spans="1:2" x14ac:dyDescent="0.25">
      <c r="A28" s="44" t="s">
        <v>36</v>
      </c>
      <c r="B28" s="45" t="s">
        <v>63</v>
      </c>
    </row>
    <row r="29" spans="1:2" x14ac:dyDescent="0.25">
      <c r="A29" s="44" t="s">
        <v>38</v>
      </c>
      <c r="B29" s="45" t="s">
        <v>64</v>
      </c>
    </row>
    <row r="30" spans="1:2" x14ac:dyDescent="0.25">
      <c r="A30" s="44" t="s">
        <v>40</v>
      </c>
      <c r="B30" s="45" t="s">
        <v>65</v>
      </c>
    </row>
    <row r="31" spans="1:2" x14ac:dyDescent="0.25">
      <c r="A31" s="44" t="s">
        <v>42</v>
      </c>
      <c r="B31" s="45" t="s">
        <v>66</v>
      </c>
    </row>
    <row r="32" spans="1:2" x14ac:dyDescent="0.25">
      <c r="A32" s="44" t="s">
        <v>44</v>
      </c>
      <c r="B32" s="45" t="s">
        <v>67</v>
      </c>
    </row>
    <row r="34" spans="1:2" x14ac:dyDescent="0.25">
      <c r="A34" s="43" t="s">
        <v>68</v>
      </c>
    </row>
    <row r="35" spans="1:2" x14ac:dyDescent="0.25">
      <c r="A35" s="44" t="s">
        <v>69</v>
      </c>
      <c r="B35" s="45" t="s">
        <v>70</v>
      </c>
    </row>
    <row r="36" spans="1:2" x14ac:dyDescent="0.25">
      <c r="A36" s="44" t="s">
        <v>71</v>
      </c>
      <c r="B36" s="45" t="s">
        <v>72</v>
      </c>
    </row>
    <row r="37" spans="1:2" x14ac:dyDescent="0.25">
      <c r="A37" s="44" t="s">
        <v>73</v>
      </c>
      <c r="B37" s="45" t="s">
        <v>74</v>
      </c>
    </row>
    <row r="38" spans="1:2" x14ac:dyDescent="0.25">
      <c r="A38" s="44" t="s">
        <v>75</v>
      </c>
      <c r="B38" s="45" t="s">
        <v>76</v>
      </c>
    </row>
  </sheetData>
  <mergeCells count="1">
    <mergeCell ref="A1:B1"/>
  </mergeCell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9"/>
  <sheetViews>
    <sheetView topLeftCell="A25" zoomScaleNormal="100" workbookViewId="0"/>
  </sheetViews>
  <sheetFormatPr defaultColWidth="8.7109375" defaultRowHeight="15" x14ac:dyDescent="0.25"/>
  <cols>
    <col min="1" max="1" width="8" customWidth="1"/>
    <col min="2" max="2" width="16" customWidth="1"/>
    <col min="3" max="7" width="14" customWidth="1"/>
  </cols>
  <sheetData>
    <row r="1" spans="1:7" ht="15.75" x14ac:dyDescent="0.25">
      <c r="A1" s="46" t="s">
        <v>77</v>
      </c>
    </row>
    <row r="2" spans="1:7" x14ac:dyDescent="0.25">
      <c r="A2" s="28" t="s">
        <v>78</v>
      </c>
    </row>
    <row r="4" spans="1:7" ht="25.5" x14ac:dyDescent="0.25">
      <c r="A4" s="47" t="s">
        <v>0</v>
      </c>
      <c r="B4" s="47" t="s">
        <v>79</v>
      </c>
      <c r="C4" s="47" t="s">
        <v>80</v>
      </c>
      <c r="D4" s="47" t="s">
        <v>81</v>
      </c>
      <c r="E4" s="47" t="s">
        <v>82</v>
      </c>
      <c r="F4" s="47" t="s">
        <v>83</v>
      </c>
      <c r="G4" s="47" t="s">
        <v>84</v>
      </c>
    </row>
    <row r="5" spans="1:7" x14ac:dyDescent="0.25">
      <c r="A5" s="48">
        <v>2000</v>
      </c>
      <c r="B5" s="49">
        <v>116914</v>
      </c>
      <c r="C5" s="49">
        <v>282162</v>
      </c>
      <c r="D5" s="50">
        <f t="shared" ref="D5:D29" si="0">C5/1000</f>
        <v>282.16199999999998</v>
      </c>
      <c r="E5" s="48" t="s">
        <v>9</v>
      </c>
      <c r="F5" s="48" t="s">
        <v>9</v>
      </c>
      <c r="G5" s="48" t="s">
        <v>9</v>
      </c>
    </row>
    <row r="6" spans="1:7" x14ac:dyDescent="0.25">
      <c r="A6" s="48">
        <v>2001</v>
      </c>
      <c r="B6" s="49">
        <v>118635</v>
      </c>
      <c r="C6" s="49">
        <v>284969</v>
      </c>
      <c r="D6" s="50">
        <f t="shared" si="0"/>
        <v>284.96899999999999</v>
      </c>
      <c r="E6" s="49">
        <f t="shared" ref="E6:E29" si="1">B6-B5</f>
        <v>1721</v>
      </c>
      <c r="F6" s="49">
        <f t="shared" ref="F6:F29" si="2">C6-C5</f>
        <v>2807</v>
      </c>
      <c r="G6" s="51">
        <f t="shared" ref="G6:G29" si="3">IF(E6=0,"—",F6/E6)</f>
        <v>1.63102847181871</v>
      </c>
    </row>
    <row r="7" spans="1:7" x14ac:dyDescent="0.25">
      <c r="A7" s="48">
        <v>2002</v>
      </c>
      <c r="B7" s="49">
        <v>120350</v>
      </c>
      <c r="C7" s="49">
        <v>287625</v>
      </c>
      <c r="D7" s="50">
        <f t="shared" si="0"/>
        <v>287.625</v>
      </c>
      <c r="E7" s="49">
        <f t="shared" si="1"/>
        <v>1715</v>
      </c>
      <c r="F7" s="49">
        <f t="shared" si="2"/>
        <v>2656</v>
      </c>
      <c r="G7" s="51">
        <f t="shared" si="3"/>
        <v>1.5486880466472304</v>
      </c>
    </row>
    <row r="8" spans="1:7" x14ac:dyDescent="0.25">
      <c r="A8" s="48">
        <v>2003</v>
      </c>
      <c r="B8" s="49">
        <v>122159</v>
      </c>
      <c r="C8" s="49">
        <v>290108</v>
      </c>
      <c r="D8" s="50">
        <f t="shared" si="0"/>
        <v>290.108</v>
      </c>
      <c r="E8" s="49">
        <f t="shared" si="1"/>
        <v>1809</v>
      </c>
      <c r="F8" s="49">
        <f t="shared" si="2"/>
        <v>2483</v>
      </c>
      <c r="G8" s="51">
        <f t="shared" si="3"/>
        <v>1.3725815367606413</v>
      </c>
    </row>
    <row r="9" spans="1:7" x14ac:dyDescent="0.25">
      <c r="A9" s="48">
        <v>2004</v>
      </c>
      <c r="B9" s="49">
        <v>124096</v>
      </c>
      <c r="C9" s="49">
        <v>292805</v>
      </c>
      <c r="D9" s="50">
        <f t="shared" si="0"/>
        <v>292.80500000000001</v>
      </c>
      <c r="E9" s="49">
        <f t="shared" si="1"/>
        <v>1937</v>
      </c>
      <c r="F9" s="49">
        <f t="shared" si="2"/>
        <v>2697</v>
      </c>
      <c r="G9" s="51">
        <f t="shared" si="3"/>
        <v>1.3923593185338152</v>
      </c>
    </row>
    <row r="10" spans="1:7" x14ac:dyDescent="0.25">
      <c r="A10" s="48">
        <v>2005</v>
      </c>
      <c r="B10" s="49">
        <v>126104</v>
      </c>
      <c r="C10" s="49">
        <v>295517</v>
      </c>
      <c r="D10" s="50">
        <f t="shared" si="0"/>
        <v>295.517</v>
      </c>
      <c r="E10" s="49">
        <f t="shared" si="1"/>
        <v>2008</v>
      </c>
      <c r="F10" s="49">
        <f t="shared" si="2"/>
        <v>2712</v>
      </c>
      <c r="G10" s="51">
        <f t="shared" si="3"/>
        <v>1.3505976095617529</v>
      </c>
    </row>
    <row r="11" spans="1:7" x14ac:dyDescent="0.25">
      <c r="A11" s="48">
        <v>2006</v>
      </c>
      <c r="B11" s="49">
        <v>127991</v>
      </c>
      <c r="C11" s="49">
        <v>298380</v>
      </c>
      <c r="D11" s="50">
        <f t="shared" si="0"/>
        <v>298.38</v>
      </c>
      <c r="E11" s="49">
        <f t="shared" si="1"/>
        <v>1887</v>
      </c>
      <c r="F11" s="49">
        <f t="shared" si="2"/>
        <v>2863</v>
      </c>
      <c r="G11" s="51">
        <f t="shared" si="3"/>
        <v>1.5172231054583996</v>
      </c>
    </row>
    <row r="12" spans="1:7" x14ac:dyDescent="0.25">
      <c r="A12" s="48">
        <v>2007</v>
      </c>
      <c r="B12" s="49">
        <v>129634</v>
      </c>
      <c r="C12" s="49">
        <v>301231</v>
      </c>
      <c r="D12" s="50">
        <f t="shared" si="0"/>
        <v>301.23099999999999</v>
      </c>
      <c r="E12" s="49">
        <f t="shared" si="1"/>
        <v>1643</v>
      </c>
      <c r="F12" s="49">
        <f t="shared" si="2"/>
        <v>2851</v>
      </c>
      <c r="G12" s="51">
        <f t="shared" si="3"/>
        <v>1.7352404138770541</v>
      </c>
    </row>
    <row r="13" spans="1:7" x14ac:dyDescent="0.25">
      <c r="A13" s="48">
        <v>2008</v>
      </c>
      <c r="B13" s="49">
        <v>130797</v>
      </c>
      <c r="C13" s="49">
        <v>304094</v>
      </c>
      <c r="D13" s="50">
        <f t="shared" si="0"/>
        <v>304.09399999999999</v>
      </c>
      <c r="E13" s="49">
        <f t="shared" si="1"/>
        <v>1163</v>
      </c>
      <c r="F13" s="49">
        <f t="shared" si="2"/>
        <v>2863</v>
      </c>
      <c r="G13" s="51">
        <f t="shared" si="3"/>
        <v>2.4617368873602752</v>
      </c>
    </row>
    <row r="14" spans="1:7" x14ac:dyDescent="0.25">
      <c r="A14" s="48">
        <v>2009</v>
      </c>
      <c r="B14" s="49">
        <v>131490</v>
      </c>
      <c r="C14" s="49">
        <v>306772</v>
      </c>
      <c r="D14" s="50">
        <f t="shared" si="0"/>
        <v>306.77199999999999</v>
      </c>
      <c r="E14" s="49">
        <f t="shared" si="1"/>
        <v>693</v>
      </c>
      <c r="F14" s="49">
        <f t="shared" si="2"/>
        <v>2678</v>
      </c>
      <c r="G14" s="51">
        <f t="shared" si="3"/>
        <v>3.8643578643578644</v>
      </c>
    </row>
    <row r="15" spans="1:7" x14ac:dyDescent="0.25">
      <c r="A15" s="48">
        <v>2010</v>
      </c>
      <c r="B15" s="49">
        <v>131995</v>
      </c>
      <c r="C15" s="49">
        <v>308746</v>
      </c>
      <c r="D15" s="50">
        <f t="shared" si="0"/>
        <v>308.74599999999998</v>
      </c>
      <c r="E15" s="49">
        <f t="shared" si="1"/>
        <v>505</v>
      </c>
      <c r="F15" s="49">
        <f t="shared" si="2"/>
        <v>1974</v>
      </c>
      <c r="G15" s="51">
        <f t="shared" si="3"/>
        <v>3.9089108910891088</v>
      </c>
    </row>
    <row r="16" spans="1:7" x14ac:dyDescent="0.25">
      <c r="A16" s="48">
        <v>2011</v>
      </c>
      <c r="B16" s="49">
        <v>132491</v>
      </c>
      <c r="C16" s="49">
        <v>311583</v>
      </c>
      <c r="D16" s="50">
        <f t="shared" si="0"/>
        <v>311.58300000000003</v>
      </c>
      <c r="E16" s="49">
        <f t="shared" si="1"/>
        <v>496</v>
      </c>
      <c r="F16" s="49">
        <f t="shared" si="2"/>
        <v>2837</v>
      </c>
      <c r="G16" s="51">
        <f t="shared" si="3"/>
        <v>5.719758064516129</v>
      </c>
    </row>
    <row r="17" spans="1:7" x14ac:dyDescent="0.25">
      <c r="A17" s="48">
        <v>2012</v>
      </c>
      <c r="B17" s="49">
        <v>133062</v>
      </c>
      <c r="C17" s="49">
        <v>313874</v>
      </c>
      <c r="D17" s="50">
        <f t="shared" si="0"/>
        <v>313.87400000000002</v>
      </c>
      <c r="E17" s="49">
        <f t="shared" si="1"/>
        <v>571</v>
      </c>
      <c r="F17" s="49">
        <f t="shared" si="2"/>
        <v>2291</v>
      </c>
      <c r="G17" s="51">
        <f t="shared" si="3"/>
        <v>4.0122591943957966</v>
      </c>
    </row>
    <row r="18" spans="1:7" x14ac:dyDescent="0.25">
      <c r="A18" s="48">
        <v>2013</v>
      </c>
      <c r="B18" s="49">
        <v>133799</v>
      </c>
      <c r="C18" s="49">
        <v>316129</v>
      </c>
      <c r="D18" s="50">
        <f t="shared" si="0"/>
        <v>316.12900000000002</v>
      </c>
      <c r="E18" s="49">
        <f t="shared" si="1"/>
        <v>737</v>
      </c>
      <c r="F18" s="49">
        <f t="shared" si="2"/>
        <v>2255</v>
      </c>
      <c r="G18" s="51">
        <f t="shared" si="3"/>
        <v>3.0597014925373136</v>
      </c>
    </row>
    <row r="19" spans="1:7" x14ac:dyDescent="0.25">
      <c r="A19" s="48">
        <v>2014</v>
      </c>
      <c r="B19" s="49">
        <v>134642</v>
      </c>
      <c r="C19" s="49">
        <v>318386</v>
      </c>
      <c r="D19" s="50">
        <f t="shared" si="0"/>
        <v>318.38600000000002</v>
      </c>
      <c r="E19" s="49">
        <f t="shared" si="1"/>
        <v>843</v>
      </c>
      <c r="F19" s="49">
        <f t="shared" si="2"/>
        <v>2257</v>
      </c>
      <c r="G19" s="51">
        <f t="shared" si="3"/>
        <v>2.6773428232502967</v>
      </c>
    </row>
    <row r="20" spans="1:7" x14ac:dyDescent="0.25">
      <c r="A20" s="48">
        <v>2015</v>
      </c>
      <c r="B20" s="49">
        <v>135552</v>
      </c>
      <c r="C20" s="49">
        <v>320743</v>
      </c>
      <c r="D20" s="50">
        <f t="shared" si="0"/>
        <v>320.74299999999999</v>
      </c>
      <c r="E20" s="49">
        <f t="shared" si="1"/>
        <v>910</v>
      </c>
      <c r="F20" s="49">
        <f t="shared" si="2"/>
        <v>2357</v>
      </c>
      <c r="G20" s="51">
        <f t="shared" si="3"/>
        <v>2.5901098901098902</v>
      </c>
    </row>
    <row r="21" spans="1:7" x14ac:dyDescent="0.25">
      <c r="A21" s="48">
        <v>2016</v>
      </c>
      <c r="B21" s="49">
        <v>136554</v>
      </c>
      <c r="C21" s="49">
        <v>323072</v>
      </c>
      <c r="D21" s="50">
        <f t="shared" si="0"/>
        <v>323.072</v>
      </c>
      <c r="E21" s="49">
        <f t="shared" si="1"/>
        <v>1002</v>
      </c>
      <c r="F21" s="49">
        <f t="shared" si="2"/>
        <v>2329</v>
      </c>
      <c r="G21" s="51">
        <f t="shared" si="3"/>
        <v>2.3243512974051894</v>
      </c>
    </row>
    <row r="22" spans="1:7" x14ac:dyDescent="0.25">
      <c r="A22" s="48">
        <v>2017</v>
      </c>
      <c r="B22" s="49">
        <v>137637</v>
      </c>
      <c r="C22" s="49">
        <v>325147</v>
      </c>
      <c r="D22" s="50">
        <f t="shared" si="0"/>
        <v>325.14699999999999</v>
      </c>
      <c r="E22" s="49">
        <f t="shared" si="1"/>
        <v>1083</v>
      </c>
      <c r="F22" s="49">
        <f t="shared" si="2"/>
        <v>2075</v>
      </c>
      <c r="G22" s="51">
        <f t="shared" si="3"/>
        <v>1.9159741458910433</v>
      </c>
    </row>
    <row r="23" spans="1:7" x14ac:dyDescent="0.25">
      <c r="A23" s="48">
        <v>2018</v>
      </c>
      <c r="B23" s="49">
        <v>138778</v>
      </c>
      <c r="C23" s="49">
        <v>326838</v>
      </c>
      <c r="D23" s="50">
        <f t="shared" si="0"/>
        <v>326.83800000000002</v>
      </c>
      <c r="E23" s="49">
        <f t="shared" si="1"/>
        <v>1141</v>
      </c>
      <c r="F23" s="49">
        <f t="shared" si="2"/>
        <v>1691</v>
      </c>
      <c r="G23" s="51">
        <f t="shared" si="3"/>
        <v>1.4820333041191938</v>
      </c>
    </row>
    <row r="24" spans="1:7" x14ac:dyDescent="0.25">
      <c r="A24" s="48">
        <v>2019</v>
      </c>
      <c r="B24" s="49">
        <v>139961</v>
      </c>
      <c r="C24" s="49">
        <v>328240</v>
      </c>
      <c r="D24" s="50">
        <f t="shared" si="0"/>
        <v>328.24</v>
      </c>
      <c r="E24" s="49">
        <f t="shared" si="1"/>
        <v>1183</v>
      </c>
      <c r="F24" s="49">
        <f t="shared" si="2"/>
        <v>1402</v>
      </c>
      <c r="G24" s="51">
        <f t="shared" si="3"/>
        <v>1.1851225697379544</v>
      </c>
    </row>
    <row r="25" spans="1:7" x14ac:dyDescent="0.25">
      <c r="A25" s="48">
        <v>2020</v>
      </c>
      <c r="B25" s="49">
        <v>141265</v>
      </c>
      <c r="C25" s="49">
        <v>331449</v>
      </c>
      <c r="D25" s="50">
        <f t="shared" si="0"/>
        <v>331.44900000000001</v>
      </c>
      <c r="E25" s="49">
        <f t="shared" si="1"/>
        <v>1304</v>
      </c>
      <c r="F25" s="49">
        <f t="shared" si="2"/>
        <v>3209</v>
      </c>
      <c r="G25" s="51">
        <f t="shared" si="3"/>
        <v>2.4608895705521472</v>
      </c>
    </row>
    <row r="26" spans="1:7" x14ac:dyDescent="0.25">
      <c r="A26" s="48">
        <v>2021</v>
      </c>
      <c r="B26" s="49">
        <v>142714</v>
      </c>
      <c r="C26" s="49">
        <v>332049</v>
      </c>
      <c r="D26" s="50">
        <f t="shared" si="0"/>
        <v>332.04899999999998</v>
      </c>
      <c r="E26" s="49">
        <f t="shared" si="1"/>
        <v>1449</v>
      </c>
      <c r="F26" s="49">
        <f t="shared" si="2"/>
        <v>600</v>
      </c>
      <c r="G26" s="51">
        <f t="shared" si="3"/>
        <v>0.41407867494824019</v>
      </c>
    </row>
    <row r="27" spans="1:7" x14ac:dyDescent="0.25">
      <c r="A27" s="48">
        <v>2022</v>
      </c>
      <c r="B27" s="49">
        <v>144319</v>
      </c>
      <c r="C27" s="49">
        <v>333288</v>
      </c>
      <c r="D27" s="50">
        <f t="shared" si="0"/>
        <v>333.28800000000001</v>
      </c>
      <c r="E27" s="49">
        <f t="shared" si="1"/>
        <v>1605</v>
      </c>
      <c r="F27" s="49">
        <f t="shared" si="2"/>
        <v>1239</v>
      </c>
      <c r="G27" s="51">
        <f t="shared" si="3"/>
        <v>0.77196261682242995</v>
      </c>
    </row>
    <row r="28" spans="1:7" x14ac:dyDescent="0.25">
      <c r="A28" s="48">
        <v>2023</v>
      </c>
      <c r="B28" s="49">
        <v>145830</v>
      </c>
      <c r="C28" s="49">
        <v>335893</v>
      </c>
      <c r="D28" s="50">
        <f t="shared" si="0"/>
        <v>335.89299999999997</v>
      </c>
      <c r="E28" s="49">
        <f t="shared" si="1"/>
        <v>1511</v>
      </c>
      <c r="F28" s="49">
        <f t="shared" si="2"/>
        <v>2605</v>
      </c>
      <c r="G28" s="51">
        <f t="shared" si="3"/>
        <v>1.7240238252812707</v>
      </c>
    </row>
    <row r="29" spans="1:7" x14ac:dyDescent="0.25">
      <c r="A29" s="48">
        <v>2024</v>
      </c>
      <c r="B29" s="49">
        <v>147241</v>
      </c>
      <c r="C29" s="49">
        <v>340111</v>
      </c>
      <c r="D29" s="50">
        <f t="shared" si="0"/>
        <v>340.11099999999999</v>
      </c>
      <c r="E29" s="49">
        <f t="shared" si="1"/>
        <v>1411</v>
      </c>
      <c r="F29" s="49">
        <f t="shared" si="2"/>
        <v>4218</v>
      </c>
      <c r="G29" s="51">
        <f t="shared" si="3"/>
        <v>2.9893692416725726</v>
      </c>
    </row>
  </sheetData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8"/>
  <sheetViews>
    <sheetView zoomScaleNormal="100" workbookViewId="0"/>
  </sheetViews>
  <sheetFormatPr defaultColWidth="8.7109375" defaultRowHeight="15" x14ac:dyDescent="0.25"/>
  <cols>
    <col min="1" max="1" width="8" customWidth="1"/>
    <col min="2" max="4" width="14" customWidth="1"/>
  </cols>
  <sheetData>
    <row r="1" spans="1:4" ht="15.75" x14ac:dyDescent="0.25">
      <c r="A1" s="46" t="s">
        <v>85</v>
      </c>
    </row>
    <row r="2" spans="1:4" x14ac:dyDescent="0.25">
      <c r="A2" s="28" t="s">
        <v>78</v>
      </c>
    </row>
    <row r="4" spans="1:4" ht="25.5" x14ac:dyDescent="0.25">
      <c r="A4" s="47" t="s">
        <v>0</v>
      </c>
      <c r="B4" s="47" t="s">
        <v>86</v>
      </c>
      <c r="C4" s="47" t="s">
        <v>87</v>
      </c>
      <c r="D4" s="47" t="s">
        <v>84</v>
      </c>
    </row>
    <row r="5" spans="1:4" x14ac:dyDescent="0.25">
      <c r="A5" s="48">
        <v>2001</v>
      </c>
      <c r="B5" s="49">
        <v>1721</v>
      </c>
      <c r="C5" s="49">
        <v>2807</v>
      </c>
      <c r="D5" s="51">
        <f t="shared" ref="D5:D28" si="0">IF(B5=0,"—",C5/B5)</f>
        <v>1.63102847181871</v>
      </c>
    </row>
    <row r="6" spans="1:4" x14ac:dyDescent="0.25">
      <c r="A6" s="48">
        <v>2002</v>
      </c>
      <c r="B6" s="49">
        <v>1715</v>
      </c>
      <c r="C6" s="49">
        <v>2656</v>
      </c>
      <c r="D6" s="51">
        <f t="shared" si="0"/>
        <v>1.5486880466472304</v>
      </c>
    </row>
    <row r="7" spans="1:4" x14ac:dyDescent="0.25">
      <c r="A7" s="48">
        <v>2003</v>
      </c>
      <c r="B7" s="49">
        <v>1809</v>
      </c>
      <c r="C7" s="49">
        <v>2483</v>
      </c>
      <c r="D7" s="51">
        <f t="shared" si="0"/>
        <v>1.3725815367606413</v>
      </c>
    </row>
    <row r="8" spans="1:4" x14ac:dyDescent="0.25">
      <c r="A8" s="48">
        <v>2004</v>
      </c>
      <c r="B8" s="49">
        <v>1937</v>
      </c>
      <c r="C8" s="49">
        <v>2697</v>
      </c>
      <c r="D8" s="51">
        <f t="shared" si="0"/>
        <v>1.3923593185338152</v>
      </c>
    </row>
    <row r="9" spans="1:4" x14ac:dyDescent="0.25">
      <c r="A9" s="48">
        <v>2005</v>
      </c>
      <c r="B9" s="49">
        <v>2008</v>
      </c>
      <c r="C9" s="49">
        <v>2712</v>
      </c>
      <c r="D9" s="51">
        <f t="shared" si="0"/>
        <v>1.3505976095617529</v>
      </c>
    </row>
    <row r="10" spans="1:4" x14ac:dyDescent="0.25">
      <c r="A10" s="48">
        <v>2006</v>
      </c>
      <c r="B10" s="49">
        <v>1887</v>
      </c>
      <c r="C10" s="49">
        <v>2863</v>
      </c>
      <c r="D10" s="51">
        <f t="shared" si="0"/>
        <v>1.5172231054583996</v>
      </c>
    </row>
    <row r="11" spans="1:4" x14ac:dyDescent="0.25">
      <c r="A11" s="48">
        <v>2007</v>
      </c>
      <c r="B11" s="49">
        <v>1643</v>
      </c>
      <c r="C11" s="49">
        <v>2851</v>
      </c>
      <c r="D11" s="51">
        <f t="shared" si="0"/>
        <v>1.7352404138770541</v>
      </c>
    </row>
    <row r="12" spans="1:4" x14ac:dyDescent="0.25">
      <c r="A12" s="48">
        <v>2008</v>
      </c>
      <c r="B12" s="49">
        <v>1163</v>
      </c>
      <c r="C12" s="49">
        <v>2863</v>
      </c>
      <c r="D12" s="51">
        <f t="shared" si="0"/>
        <v>2.4617368873602752</v>
      </c>
    </row>
    <row r="13" spans="1:4" x14ac:dyDescent="0.25">
      <c r="A13" s="48">
        <v>2009</v>
      </c>
      <c r="B13" s="49">
        <v>693</v>
      </c>
      <c r="C13" s="49">
        <v>2678</v>
      </c>
      <c r="D13" s="51">
        <f t="shared" si="0"/>
        <v>3.8643578643578644</v>
      </c>
    </row>
    <row r="14" spans="1:4" x14ac:dyDescent="0.25">
      <c r="A14" s="48">
        <v>2010</v>
      </c>
      <c r="B14" s="49">
        <v>505</v>
      </c>
      <c r="C14" s="49">
        <v>1974</v>
      </c>
      <c r="D14" s="51">
        <f t="shared" si="0"/>
        <v>3.9089108910891088</v>
      </c>
    </row>
    <row r="15" spans="1:4" x14ac:dyDescent="0.25">
      <c r="A15" s="48">
        <v>2011</v>
      </c>
      <c r="B15" s="49">
        <v>496</v>
      </c>
      <c r="C15" s="49">
        <v>2837</v>
      </c>
      <c r="D15" s="51">
        <f t="shared" si="0"/>
        <v>5.719758064516129</v>
      </c>
    </row>
    <row r="16" spans="1:4" x14ac:dyDescent="0.25">
      <c r="A16" s="48">
        <v>2012</v>
      </c>
      <c r="B16" s="49">
        <v>571</v>
      </c>
      <c r="C16" s="49">
        <v>2291</v>
      </c>
      <c r="D16" s="51">
        <f t="shared" si="0"/>
        <v>4.0122591943957966</v>
      </c>
    </row>
    <row r="17" spans="1:4" x14ac:dyDescent="0.25">
      <c r="A17" s="48">
        <v>2013</v>
      </c>
      <c r="B17" s="49">
        <v>737</v>
      </c>
      <c r="C17" s="49">
        <v>2255</v>
      </c>
      <c r="D17" s="51">
        <f t="shared" si="0"/>
        <v>3.0597014925373136</v>
      </c>
    </row>
    <row r="18" spans="1:4" x14ac:dyDescent="0.25">
      <c r="A18" s="48">
        <v>2014</v>
      </c>
      <c r="B18" s="49">
        <v>843</v>
      </c>
      <c r="C18" s="49">
        <v>2257</v>
      </c>
      <c r="D18" s="51">
        <f t="shared" si="0"/>
        <v>2.6773428232502967</v>
      </c>
    </row>
    <row r="19" spans="1:4" x14ac:dyDescent="0.25">
      <c r="A19" s="48">
        <v>2015</v>
      </c>
      <c r="B19" s="49">
        <v>910</v>
      </c>
      <c r="C19" s="49">
        <v>2357</v>
      </c>
      <c r="D19" s="51">
        <f t="shared" si="0"/>
        <v>2.5901098901098902</v>
      </c>
    </row>
    <row r="20" spans="1:4" x14ac:dyDescent="0.25">
      <c r="A20" s="48">
        <v>2016</v>
      </c>
      <c r="B20" s="49">
        <v>1002</v>
      </c>
      <c r="C20" s="49">
        <v>2329</v>
      </c>
      <c r="D20" s="51">
        <f t="shared" si="0"/>
        <v>2.3243512974051894</v>
      </c>
    </row>
    <row r="21" spans="1:4" x14ac:dyDescent="0.25">
      <c r="A21" s="48">
        <v>2017</v>
      </c>
      <c r="B21" s="49">
        <v>1083</v>
      </c>
      <c r="C21" s="49">
        <v>2075</v>
      </c>
      <c r="D21" s="51">
        <f t="shared" si="0"/>
        <v>1.9159741458910433</v>
      </c>
    </row>
    <row r="22" spans="1:4" x14ac:dyDescent="0.25">
      <c r="A22" s="48">
        <v>2018</v>
      </c>
      <c r="B22" s="49">
        <v>1141</v>
      </c>
      <c r="C22" s="49">
        <v>1691</v>
      </c>
      <c r="D22" s="51">
        <f t="shared" si="0"/>
        <v>1.4820333041191938</v>
      </c>
    </row>
    <row r="23" spans="1:4" x14ac:dyDescent="0.25">
      <c r="A23" s="48">
        <v>2019</v>
      </c>
      <c r="B23" s="49">
        <v>1183</v>
      </c>
      <c r="C23" s="49">
        <v>1402</v>
      </c>
      <c r="D23" s="51">
        <f t="shared" si="0"/>
        <v>1.1851225697379544</v>
      </c>
    </row>
    <row r="24" spans="1:4" x14ac:dyDescent="0.25">
      <c r="A24" s="48">
        <v>2020</v>
      </c>
      <c r="B24" s="49">
        <v>1304</v>
      </c>
      <c r="C24" s="49">
        <v>3209</v>
      </c>
      <c r="D24" s="51">
        <f t="shared" si="0"/>
        <v>2.4608895705521472</v>
      </c>
    </row>
    <row r="25" spans="1:4" x14ac:dyDescent="0.25">
      <c r="A25" s="48">
        <v>2021</v>
      </c>
      <c r="B25" s="49">
        <v>1449</v>
      </c>
      <c r="C25" s="49">
        <v>600</v>
      </c>
      <c r="D25" s="51">
        <f t="shared" si="0"/>
        <v>0.41407867494824019</v>
      </c>
    </row>
    <row r="26" spans="1:4" x14ac:dyDescent="0.25">
      <c r="A26" s="48">
        <v>2022</v>
      </c>
      <c r="B26" s="49">
        <v>1605</v>
      </c>
      <c r="C26" s="49">
        <v>1239</v>
      </c>
      <c r="D26" s="51">
        <f t="shared" si="0"/>
        <v>0.77196261682242995</v>
      </c>
    </row>
    <row r="27" spans="1:4" x14ac:dyDescent="0.25">
      <c r="A27" s="48">
        <v>2023</v>
      </c>
      <c r="B27" s="49">
        <v>1511</v>
      </c>
      <c r="C27" s="49">
        <v>2605</v>
      </c>
      <c r="D27" s="51">
        <f t="shared" si="0"/>
        <v>1.7240238252812707</v>
      </c>
    </row>
    <row r="28" spans="1:4" x14ac:dyDescent="0.25">
      <c r="A28" s="48">
        <v>2024</v>
      </c>
      <c r="B28" s="49">
        <v>1411</v>
      </c>
      <c r="C28" s="49">
        <v>4218</v>
      </c>
      <c r="D28" s="51">
        <f t="shared" si="0"/>
        <v>2.9893692416725726</v>
      </c>
    </row>
  </sheetData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20"/>
  <sheetViews>
    <sheetView zoomScaleNormal="100" workbookViewId="0"/>
  </sheetViews>
  <sheetFormatPr defaultColWidth="8.7109375" defaultRowHeight="15" x14ac:dyDescent="0.25"/>
  <cols>
    <col min="1" max="1" width="16" customWidth="1"/>
    <col min="2" max="3" width="14" customWidth="1"/>
  </cols>
  <sheetData>
    <row r="1" spans="1:3" ht="15.75" x14ac:dyDescent="0.25">
      <c r="A1" s="46" t="s">
        <v>88</v>
      </c>
    </row>
    <row r="2" spans="1:3" x14ac:dyDescent="0.25">
      <c r="A2" s="28" t="s">
        <v>89</v>
      </c>
    </row>
    <row r="4" spans="1:3" ht="25.5" x14ac:dyDescent="0.25">
      <c r="A4" s="47" t="s">
        <v>90</v>
      </c>
      <c r="B4" s="47" t="s">
        <v>91</v>
      </c>
      <c r="C4" s="47" t="s">
        <v>92</v>
      </c>
    </row>
    <row r="5" spans="1:3" x14ac:dyDescent="0.25">
      <c r="A5" s="48" t="s">
        <v>93</v>
      </c>
      <c r="B5" s="51">
        <v>13.2</v>
      </c>
      <c r="C5" s="52">
        <f t="shared" ref="C5:C14" si="0">B5/132</f>
        <v>9.9999999999999992E-2</v>
      </c>
    </row>
    <row r="6" spans="1:3" x14ac:dyDescent="0.25">
      <c r="A6" s="48" t="s">
        <v>94</v>
      </c>
      <c r="B6" s="51">
        <v>5.8</v>
      </c>
      <c r="C6" s="52">
        <f t="shared" si="0"/>
        <v>4.3939393939393938E-2</v>
      </c>
    </row>
    <row r="7" spans="1:3" x14ac:dyDescent="0.25">
      <c r="A7" s="48" t="s">
        <v>95</v>
      </c>
      <c r="B7" s="51">
        <v>11.7</v>
      </c>
      <c r="C7" s="52">
        <f t="shared" si="0"/>
        <v>8.8636363636363624E-2</v>
      </c>
    </row>
    <row r="8" spans="1:3" x14ac:dyDescent="0.25">
      <c r="A8" s="48" t="s">
        <v>96</v>
      </c>
      <c r="B8" s="51">
        <v>12.7</v>
      </c>
      <c r="C8" s="52">
        <f t="shared" si="0"/>
        <v>9.6212121212121207E-2</v>
      </c>
    </row>
    <row r="9" spans="1:3" x14ac:dyDescent="0.25">
      <c r="A9" s="48" t="s">
        <v>97</v>
      </c>
      <c r="B9" s="51">
        <v>18.7</v>
      </c>
      <c r="C9" s="52">
        <f t="shared" si="0"/>
        <v>0.14166666666666666</v>
      </c>
    </row>
    <row r="10" spans="1:3" x14ac:dyDescent="0.25">
      <c r="A10" s="48" t="s">
        <v>98</v>
      </c>
      <c r="B10" s="51">
        <v>16.8</v>
      </c>
      <c r="C10" s="52">
        <f t="shared" si="0"/>
        <v>0.12727272727272729</v>
      </c>
    </row>
    <row r="11" spans="1:3" x14ac:dyDescent="0.25">
      <c r="A11" s="48" t="s">
        <v>99</v>
      </c>
      <c r="B11" s="51">
        <v>17</v>
      </c>
      <c r="C11" s="52">
        <f t="shared" si="0"/>
        <v>0.12878787878787878</v>
      </c>
    </row>
    <row r="12" spans="1:3" x14ac:dyDescent="0.25">
      <c r="A12" s="48" t="s">
        <v>100</v>
      </c>
      <c r="B12" s="51">
        <v>19.2</v>
      </c>
      <c r="C12" s="52">
        <f t="shared" si="0"/>
        <v>0.14545454545454545</v>
      </c>
    </row>
    <row r="13" spans="1:3" x14ac:dyDescent="0.25">
      <c r="A13" s="48" t="s">
        <v>101</v>
      </c>
      <c r="B13" s="51">
        <v>11.8</v>
      </c>
      <c r="C13" s="52">
        <f t="shared" si="0"/>
        <v>8.9393939393939401E-2</v>
      </c>
    </row>
    <row r="14" spans="1:3" x14ac:dyDescent="0.25">
      <c r="A14" s="48" t="s">
        <v>102</v>
      </c>
      <c r="B14" s="51">
        <v>5.0999999999999996</v>
      </c>
      <c r="C14" s="52">
        <f t="shared" si="0"/>
        <v>3.8636363636363635E-2</v>
      </c>
    </row>
    <row r="15" spans="1:3" x14ac:dyDescent="0.25">
      <c r="A15" s="53" t="s">
        <v>103</v>
      </c>
      <c r="B15" s="54">
        <f>SUM(B5:B14)</f>
        <v>132</v>
      </c>
      <c r="C15" s="55">
        <f>SUM(C5:C14)</f>
        <v>0.99999999999999978</v>
      </c>
    </row>
    <row r="17" spans="1:1" x14ac:dyDescent="0.25">
      <c r="A17" s="56" t="s">
        <v>104</v>
      </c>
    </row>
    <row r="18" spans="1:1" x14ac:dyDescent="0.25">
      <c r="A18" s="28" t="s">
        <v>105</v>
      </c>
    </row>
    <row r="19" spans="1:1" x14ac:dyDescent="0.25">
      <c r="A19" s="28" t="s">
        <v>106</v>
      </c>
    </row>
    <row r="20" spans="1:1" x14ac:dyDescent="0.25">
      <c r="A20" s="28" t="s">
        <v>107</v>
      </c>
    </row>
  </sheetData>
  <pageMargins left="0.75" right="0.75" top="1" bottom="1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Chart</vt:lpstr>
      <vt:lpstr>Income &amp; Ratio</vt:lpstr>
      <vt:lpstr>Data</vt:lpstr>
      <vt:lpstr>Sources &amp; Methodology</vt:lpstr>
      <vt:lpstr>Housing &amp; Population</vt:lpstr>
      <vt:lpstr>Pop-to-HU Ratio</vt:lpstr>
      <vt:lpstr>Housing Stock by 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Charles Weintraub</cp:lastModifiedBy>
  <cp:revision>3</cp:revision>
  <dcterms:created xsi:type="dcterms:W3CDTF">2026-02-20T01:23:16Z</dcterms:created>
  <dcterms:modified xsi:type="dcterms:W3CDTF">2026-03-23T14:56:57Z</dcterms:modified>
  <dc:language>en-US</dc:language>
</cp:coreProperties>
</file>