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11_081E074266A20FC6D8D306846089C004006E0E8E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rket Snapshot Q4 2025" sheetId="1" r:id="rId1"/>
    <sheet name="Vacancy History" sheetId="2" r:id="rId2"/>
    <sheet name="Historical Annual Data" sheetId="3" r:id="rId3"/>
    <sheet name="Asking Rents" sheetId="4" r:id="rId4"/>
    <sheet name="Total Retail Sales" sheetId="5" r:id="rId5"/>
    <sheet name="E-Commerce Penetration" sheetId="6" r:id="rId6"/>
    <sheet name="International SF Comparison" sheetId="7" r:id="rId7"/>
    <sheet name="Transaction Volume" sheetId="8" r:id="rId8"/>
    <sheet name="Construction &amp; Supply" sheetId="9" r:id="rId9"/>
    <sheet name="Store Closures" sheetId="10" r:id="rId10"/>
    <sheet name="NAREIT Retail REITs" sheetId="11" r:id="rId11"/>
    <sheet name="Sources &amp; Methodology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0" l="1"/>
  <c r="D12" i="10"/>
  <c r="D7" i="10"/>
  <c r="E22" i="9"/>
  <c r="E21" i="9"/>
  <c r="E20" i="9"/>
  <c r="E19" i="9"/>
  <c r="E18" i="9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F29" i="6"/>
  <c r="C29" i="6"/>
  <c r="F28" i="6"/>
  <c r="C28" i="6"/>
  <c r="F27" i="6"/>
  <c r="C27" i="6"/>
  <c r="F26" i="6"/>
  <c r="C26" i="6"/>
  <c r="F25" i="6"/>
  <c r="C25" i="6"/>
  <c r="F24" i="6"/>
  <c r="C24" i="6"/>
  <c r="F23" i="6"/>
  <c r="C23" i="6"/>
  <c r="F22" i="6"/>
  <c r="C22" i="6"/>
  <c r="F21" i="6"/>
  <c r="C21" i="6"/>
  <c r="F20" i="6"/>
  <c r="C20" i="6"/>
  <c r="F19" i="6"/>
  <c r="C19" i="6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  <c r="F9" i="6"/>
  <c r="C9" i="6"/>
  <c r="F8" i="6"/>
  <c r="C8" i="6"/>
  <c r="F7" i="6"/>
  <c r="C7" i="6"/>
  <c r="F6" i="6"/>
  <c r="C6" i="6"/>
  <c r="F5" i="6"/>
  <c r="C5" i="6"/>
  <c r="F30" i="5"/>
  <c r="H30" i="5" s="1"/>
  <c r="D30" i="5"/>
  <c r="I30" i="5" s="1"/>
  <c r="C30" i="5"/>
  <c r="I29" i="5"/>
  <c r="F29" i="5"/>
  <c r="H29" i="5" s="1"/>
  <c r="D29" i="5"/>
  <c r="C29" i="5"/>
  <c r="D28" i="5"/>
  <c r="I28" i="5" s="1"/>
  <c r="C28" i="5"/>
  <c r="I27" i="5"/>
  <c r="D27" i="5"/>
  <c r="F27" i="5" s="1"/>
  <c r="H27" i="5" s="1"/>
  <c r="C27" i="5"/>
  <c r="D26" i="5"/>
  <c r="I26" i="5" s="1"/>
  <c r="C26" i="5"/>
  <c r="D25" i="5"/>
  <c r="I25" i="5" s="1"/>
  <c r="C25" i="5"/>
  <c r="I24" i="5"/>
  <c r="D24" i="5"/>
  <c r="F24" i="5" s="1"/>
  <c r="H24" i="5" s="1"/>
  <c r="C24" i="5"/>
  <c r="D23" i="5"/>
  <c r="I23" i="5" s="1"/>
  <c r="C23" i="5"/>
  <c r="F22" i="5"/>
  <c r="H22" i="5" s="1"/>
  <c r="D22" i="5"/>
  <c r="I22" i="5" s="1"/>
  <c r="C22" i="5"/>
  <c r="I21" i="5"/>
  <c r="F21" i="5"/>
  <c r="H21" i="5" s="1"/>
  <c r="D21" i="5"/>
  <c r="C21" i="5"/>
  <c r="D20" i="5"/>
  <c r="I20" i="5" s="1"/>
  <c r="C20" i="5"/>
  <c r="I19" i="5"/>
  <c r="D19" i="5"/>
  <c r="F19" i="5" s="1"/>
  <c r="H19" i="5" s="1"/>
  <c r="C19" i="5"/>
  <c r="D18" i="5"/>
  <c r="I18" i="5" s="1"/>
  <c r="C18" i="5"/>
  <c r="D17" i="5"/>
  <c r="I17" i="5" s="1"/>
  <c r="C17" i="5"/>
  <c r="I16" i="5"/>
  <c r="D16" i="5"/>
  <c r="F16" i="5" s="1"/>
  <c r="H16" i="5" s="1"/>
  <c r="C16" i="5"/>
  <c r="D15" i="5"/>
  <c r="F15" i="5" s="1"/>
  <c r="H15" i="5" s="1"/>
  <c r="C15" i="5"/>
  <c r="F14" i="5"/>
  <c r="H14" i="5" s="1"/>
  <c r="D14" i="5"/>
  <c r="I14" i="5" s="1"/>
  <c r="C14" i="5"/>
  <c r="I13" i="5"/>
  <c r="F13" i="5"/>
  <c r="H13" i="5" s="1"/>
  <c r="D13" i="5"/>
  <c r="C13" i="5"/>
  <c r="D12" i="5"/>
  <c r="I12" i="5" s="1"/>
  <c r="C12" i="5"/>
  <c r="I11" i="5"/>
  <c r="D11" i="5"/>
  <c r="F11" i="5" s="1"/>
  <c r="H11" i="5" s="1"/>
  <c r="C11" i="5"/>
  <c r="D10" i="5"/>
  <c r="I10" i="5" s="1"/>
  <c r="C10" i="5"/>
  <c r="D9" i="5"/>
  <c r="I9" i="5" s="1"/>
  <c r="C9" i="5"/>
  <c r="I8" i="5"/>
  <c r="D8" i="5"/>
  <c r="F8" i="5" s="1"/>
  <c r="H8" i="5" s="1"/>
  <c r="C8" i="5"/>
  <c r="D7" i="5"/>
  <c r="I7" i="5" s="1"/>
  <c r="C7" i="5"/>
  <c r="F6" i="5"/>
  <c r="H6" i="5" s="1"/>
  <c r="D6" i="5"/>
  <c r="I6" i="5" s="1"/>
  <c r="G26" i="4"/>
  <c r="G25" i="4"/>
  <c r="G24" i="4"/>
  <c r="G23" i="4"/>
  <c r="G20" i="4"/>
  <c r="G19" i="4"/>
  <c r="G18" i="4"/>
  <c r="G17" i="4"/>
  <c r="G16" i="4"/>
  <c r="G15" i="4"/>
  <c r="G14" i="4"/>
  <c r="G13" i="4"/>
  <c r="G12" i="4"/>
  <c r="G9" i="4"/>
  <c r="G8" i="4"/>
  <c r="G7" i="4"/>
  <c r="G6" i="4"/>
  <c r="G5" i="4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9" i="2"/>
  <c r="G8" i="2"/>
  <c r="G7" i="2"/>
  <c r="G6" i="2"/>
  <c r="G5" i="2"/>
  <c r="E9" i="1"/>
  <c r="F26" i="5" l="1"/>
  <c r="H26" i="5" s="1"/>
  <c r="F18" i="5"/>
  <c r="H18" i="5" s="1"/>
  <c r="F7" i="5"/>
  <c r="H7" i="5" s="1"/>
  <c r="F23" i="5"/>
  <c r="H23" i="5" s="1"/>
  <c r="F12" i="5"/>
  <c r="H12" i="5" s="1"/>
  <c r="F20" i="5"/>
  <c r="H20" i="5" s="1"/>
  <c r="F28" i="5"/>
  <c r="H28" i="5" s="1"/>
  <c r="F9" i="5"/>
  <c r="H9" i="5" s="1"/>
  <c r="I15" i="5"/>
  <c r="F17" i="5"/>
  <c r="H17" i="5" s="1"/>
  <c r="F25" i="5"/>
  <c r="H25" i="5" s="1"/>
  <c r="F10" i="5"/>
  <c r="H10" i="5" s="1"/>
</calcChain>
</file>

<file path=xl/sharedStrings.xml><?xml version="1.0" encoding="utf-8"?>
<sst xmlns="http://schemas.openxmlformats.org/spreadsheetml/2006/main" count="402" uniqueCount="357">
  <si>
    <t>U.S. Retail Market: Q4 2025 Snapshot</t>
  </si>
  <si>
    <t>CRE42 Composite — Average of Cushman &amp; Wakefield, JLL, and Colliers</t>
  </si>
  <si>
    <t>Metric</t>
  </si>
  <si>
    <t>Cushman &amp; Wakefield</t>
  </si>
  <si>
    <t>JLL</t>
  </si>
  <si>
    <t>Colliers</t>
  </si>
  <si>
    <t>CRE42 Composite</t>
  </si>
  <si>
    <t>Notes</t>
  </si>
  <si>
    <t>Vacancy Rate</t>
  </si>
  <si>
    <t>5.7%</t>
  </si>
  <si>
    <t>4.3%</t>
  </si>
  <si>
    <t>See notes →</t>
  </si>
  <si>
    <t>C&amp;W excludes malls &amp; freestanding; JLL/Colliers include all retail</t>
  </si>
  <si>
    <t>Net Absorption Q4 (MSF)</t>
  </si>
  <si>
    <t>C&amp;W: shopping centers only; JLL/Colliers: all retail</t>
  </si>
  <si>
    <t>Net Absorption 2025 Full Year (MSF)</t>
  </si>
  <si>
    <t>JLL only reports full-year figure</t>
  </si>
  <si>
    <t>Asking Rent ($/SF)</t>
  </si>
  <si>
    <t>C&amp;W NNN; JLL market rent; Colliers NNN</t>
  </si>
  <si>
    <t>Under Construction (MSF)</t>
  </si>
  <si>
    <t>C&amp;W: shopping centers; JLL/Colliers: all retail</t>
  </si>
  <si>
    <t>Inventory (B SF)</t>
  </si>
  <si>
    <t>C&amp;W: shopping ctrs; JLL: all retail</t>
  </si>
  <si>
    <t>2025 Deliveries (MSF)</t>
  </si>
  <si>
    <t>C&amp;W: all-time low, 63% below 2015-2019 avg</t>
  </si>
  <si>
    <t>Transaction Volume 2025 ($B)</t>
  </si>
  <si>
    <t>+27% YoY per JLL</t>
  </si>
  <si>
    <t>Methodology Note</t>
  </si>
  <si>
    <t>IMPORTANT: Coverage definitions differ significantly across brokerages.</t>
  </si>
  <si>
    <t>• C&amp;W covers community/neighborhood, power/regional, and strip centers. Explicitly EXCLUDES malls, outlet centers, freestanding retail.</t>
  </si>
  <si>
    <t>• JLL and Colliers use CoStar national index which includes all retail formats: general/freestanding, malls, power centers, neighborhood centers, strip centers.</t>
  </si>
  <si>
    <t>• This explains the vacancy gap: C&amp;W 5.7% (shopping centers only) vs. JLL/Colliers 4.3% (all retail incl. tight freestanding at ~2.6%).</t>
  </si>
  <si>
    <t>• Colliers reports subtype breakdown: Malls 8.5%, Shopping Centers 5.2% — consistent with C&amp;W's shopping center figure.</t>
  </si>
  <si>
    <t>• For CRE42 Composite vacancy, we recommend reporting BOTH figures: 'All Retail' (~4.3%) and 'Shopping Centers' (~5.5%), rather than averaging incompatible definitions.</t>
  </si>
  <si>
    <t>• CBRE Q4 2025 retail data not available as separate download; CBRE Inv Mgmt report used CoStar/NCREIF/Green Street data.</t>
  </si>
  <si>
    <t>U.S. Retail Vacancy Rates: Quarterly (2021–2025)</t>
  </si>
  <si>
    <t>Source: Cushman &amp; Wakefield Shopping Center MarketBeat, Q4 2025</t>
  </si>
  <si>
    <t>Market</t>
  </si>
  <si>
    <t>Q4 2024</t>
  </si>
  <si>
    <t>Q1 2025</t>
  </si>
  <si>
    <t>Q2 2025</t>
  </si>
  <si>
    <t>Q3 2025</t>
  </si>
  <si>
    <t>Q4 2025</t>
  </si>
  <si>
    <t>YoY Change (bps)</t>
  </si>
  <si>
    <t>United States</t>
  </si>
  <si>
    <t>Northeast</t>
  </si>
  <si>
    <t>Midwest</t>
  </si>
  <si>
    <t>South</t>
  </si>
  <si>
    <t>West</t>
  </si>
  <si>
    <t>KEY METRO MARKETS</t>
  </si>
  <si>
    <t>Miami, FL</t>
  </si>
  <si>
    <t>Nashville, TN</t>
  </si>
  <si>
    <t>Raleigh/Durham, NC</t>
  </si>
  <si>
    <t>Boston, MA</t>
  </si>
  <si>
    <t>Charlotte, NC</t>
  </si>
  <si>
    <t>Austin, TX</t>
  </si>
  <si>
    <t>Washington, DC</t>
  </si>
  <si>
    <t>Phoenix, AZ</t>
  </si>
  <si>
    <t>New York Metro, NY</t>
  </si>
  <si>
    <t>Atlanta, GA</t>
  </si>
  <si>
    <t>Dallas/Ft. Worth, TX</t>
  </si>
  <si>
    <t>Chicago, IL</t>
  </si>
  <si>
    <t>Detroit, MI</t>
  </si>
  <si>
    <t>Los Angeles, CA</t>
  </si>
  <si>
    <t>Houston, TX</t>
  </si>
  <si>
    <t>San Francisco, CA</t>
  </si>
  <si>
    <t>Buffalo, NY (highest increase)</t>
  </si>
  <si>
    <t>Pittsburgh, PA</t>
  </si>
  <si>
    <t>U.S. Retail Market: Historical Annual Data (2007–2025)</t>
  </si>
  <si>
    <t>Sources: Cushman &amp; Wakefield, JLL/CoStar, Colliers, CBRE Investment Management, CoStar via press reports</t>
  </si>
  <si>
    <t>⚠ Values marked with * are approximate (read from chart visuals or interpolated). Exact values are from report text/tables.</t>
  </si>
  <si>
    <t>Year</t>
  </si>
  <si>
    <t>C&amp;W Shopping
Center Vacancy</t>
  </si>
  <si>
    <t>JLL/CoStar All
Retail Avail. Rate</t>
  </si>
  <si>
    <t>C&amp;W Asking
Rent ($/SF)</t>
  </si>
  <si>
    <t>JLL/CoStar
Asking Rent</t>
  </si>
  <si>
    <t>Annual Net
Absorption (MSF)</t>
  </si>
  <si>
    <t>Annual
Deliveries (MSF)</t>
  </si>
  <si>
    <t>E-Commerce
% of Total Sales</t>
  </si>
  <si>
    <t>Key Events / Notes</t>
  </si>
  <si>
    <t>Pre-GFC. C&amp;W pre-pandemic norm ~7%. Peak retail construction era ending.</t>
  </si>
  <si>
    <t>GFC begins. C&amp;W: '~7.5%' per Commercial Observer. Circuit City bankrupt.</t>
  </si>
  <si>
    <t>* GFC peak. CoStar: total mkt peaked 7.6% Q1 2010. Retail construction collapses.</t>
  </si>
  <si>
    <t>* Peak vacancy. CoStar shopping ctrs: 10.9% (Q1 2011). 400M+ SF eventually demolished.</t>
  </si>
  <si>
    <t>* CoStar total mkt: 7.2% Q1 2011. Borders liquidates.</t>
  </si>
  <si>
    <t>* Slow recovery begins.</t>
  </si>
  <si>
    <t>* Steady improvement.</t>
  </si>
  <si>
    <t>* Green Street predicts 15% of malls will close.</t>
  </si>
  <si>
    <t>* 'Retail apocalypse' narrative begins. PwC SF/capita study published.</t>
  </si>
  <si>
    <t>*</t>
  </si>
  <si>
    <t>* Record ~7,000 closures (Coresight). Credit Suisse: 25% of malls to close.</t>
  </si>
  <si>
    <t>* CoStar: record 145M SF retail space vacated. Sears/Kmart bankrupt.</t>
  </si>
  <si>
    <t>* ~9,300 closures (Coresight). Pre-pandemic.</t>
  </si>
  <si>
    <t>* COVID spike. ~10,000 closures. JCPenney bankruptcy.</t>
  </si>
  <si>
    <t>* C&amp;W: peaked 'nearly 8%' Q1 2021. E-commerce partially reverts.</t>
  </si>
  <si>
    <t>C&amp;W exact: 5.7% Q4 2022. Lowest since 2007. Deliveries 80% below avg.</t>
  </si>
  <si>
    <t>C&amp;W exact: 5.3% Q4 2023. Absorption slowed (limited avail space).</t>
  </si>
  <si>
    <t>C&amp;W exact: 5.3% Q4 2024. CoStar: 4.8% all retail (record low). Census: 16.1% e-com.</t>
  </si>
  <si>
    <t>C&amp;W exact: 5.7%. JLL: 4.3%. C&amp;W deliveries: 10.2M SF (all-time low).</t>
  </si>
  <si>
    <t>DATA QUALITY LEGEND</t>
  </si>
  <si>
    <t>Normal text</t>
  </si>
  <si>
    <t>exact figure from report text, tables, or press coverage</t>
  </si>
  <si>
    <t>Italic text</t>
  </si>
  <si>
    <t>approximate: read from chart visual, interpolated between known data points, or from secondary source</t>
  </si>
  <si>
    <t>SOURCE NOTES</t>
  </si>
  <si>
    <t>C&amp;W Shopping Center Vacancy: Covers community/neighborhood, power/regional, strip centers. EXCLUDES malls &amp; freestanding.</t>
  </si>
  <si>
    <t xml:space="preserve">  2007: C&amp;W stated pre-pandemic norm was 'around 7%'. 2008: Commercial Observer reported C&amp;W data as '~7.5%'.</t>
  </si>
  <si>
    <t xml:space="preserve">  2009-2021: Approximate, read from C&amp;W Q4 2025 report (p.2) 'Vacancy Rate by Property Type' chart (2009-2025 axis).</t>
  </si>
  <si>
    <t xml:space="preserve">  2022-2025: Exact from C&amp;W report text and data tables.</t>
  </si>
  <si>
    <t>JLL/CoStar All Retail Availability Rate: Covers ALL retail formats (general/freestanding, malls, power ctrs, neighborhood, strip).</t>
  </si>
  <si>
    <t xml:space="preserve">  2008-2024: Approximate, read from JLL Q4 2025 report (p.6) 'Construction' chart availability rate line (2008-2025 axis).</t>
  </si>
  <si>
    <t xml:space="preserve">  2025: Exact from JLL report (4.3%).</t>
  </si>
  <si>
    <t xml:space="preserve">  Note: 'Availability rate' includes sublease space and is slightly higher than vacancy rate for same universe.</t>
  </si>
  <si>
    <t>Asking Rents: C&amp;W data is NNN for shopping centers. JLL is market rent for all retail.</t>
  </si>
  <si>
    <t xml:space="preserve">  2021-2022: Approximate from C&amp;W Q4 2025 report (p.1) 'Overall Vacancy &amp; Asking Rent' chart.</t>
  </si>
  <si>
    <t xml:space="preserve">  2023-2025: Exact from C&amp;W report text/tables. Q4 2023: $23.70 (REJournals).</t>
  </si>
  <si>
    <t>E-Commerce: Census Bureau / FRED ECOMPCTSA. Annual figures are Q4 SA values as full-year proxy (Census: 2024 full-year = 16.1%).</t>
  </si>
  <si>
    <t>Store closures (Coresight): 2017 ~7,000; 2019 ~9,300; 2020 ~10,000; 2024: 7,325; 2025E: ~15,000.</t>
  </si>
  <si>
    <t>Deliveries: C&amp;W 2022: 4.7M SF (80%+ below historical avg); 2025: 10.2M SF (all-time low, 63% below 2015-2019 avg).</t>
  </si>
  <si>
    <t>Net Absorption: C&amp;W 2022: 38.8M SF; 2023: 19.7M SF. CBRE IM: avg 120M SF/yr 2009-2019 (half of pre-GFC avg).</t>
  </si>
  <si>
    <t>U.S. Retail Asking Rents ($/SF): Quarterly (2024–2025)</t>
  </si>
  <si>
    <t>YoY % Change</t>
  </si>
  <si>
    <t>TOP RENT MARKETS</t>
  </si>
  <si>
    <t>Hawaii</t>
  </si>
  <si>
    <t>San Jose, CA</t>
  </si>
  <si>
    <t>Orange County, CA</t>
  </si>
  <si>
    <t>Palm Beach, FL</t>
  </si>
  <si>
    <t>FASTEST GROWING (JLL YoY)</t>
  </si>
  <si>
    <t>Orlando, FL</t>
  </si>
  <si>
    <t>U.S. Total Retail &amp; Food Services Sales (2000–2024)</t>
  </si>
  <si>
    <t>Source: U.S. Census Bureau, Monthly Retail Trade Survey (MARTS) / FRED Series RSAFS</t>
  </si>
  <si>
    <t>Nominal dollars (not inflation-adjusted). 2024 figure is preliminary estimate.</t>
  </si>
  <si>
    <t>Chart Data (Trillions)</t>
  </si>
  <si>
    <t>Physical Retail
($T)</t>
  </si>
  <si>
    <t>E-Commerce
Sales ($T)</t>
  </si>
  <si>
    <t>Total Sales ($B)</t>
  </si>
  <si>
    <t>YoY Growth</t>
  </si>
  <si>
    <t>E-Commerce
Sales ($B)</t>
  </si>
  <si>
    <t>E-Commerce
% of Total</t>
  </si>
  <si>
    <t>Physical Retail
Sales ($B)</t>
  </si>
  <si>
    <t>—</t>
  </si>
  <si>
    <t>Dot-com peak; Amazon IPO 1997</t>
  </si>
  <si>
    <t>Recession; slight dip</t>
  </si>
  <si>
    <t>Pre-GFC peak</t>
  </si>
  <si>
    <t>GFC begins; consumer spending contracts</t>
  </si>
  <si>
    <t>Great Recession trough</t>
  </si>
  <si>
    <t>Recovery begins</t>
  </si>
  <si>
    <t>Pre-pandemic</t>
  </si>
  <si>
    <t>COVID year — stimulus sustained spending despite lockdowns</t>
  </si>
  <si>
    <t>Stimulus + reopening surge; +18.5% YoY</t>
  </si>
  <si>
    <t>Inflationary growth; real growth more modest</t>
  </si>
  <si>
    <t>Estimate based on Census monthly RSAFS through Dec 2024</t>
  </si>
  <si>
    <t>Key Observations:</t>
  </si>
  <si>
    <t>Total retail sales more than doubled from $3.2T (2000) to $7.4T (2024), a 128% increase in nominal terms.</t>
  </si>
  <si>
    <t>E-commerce grew from ~$29B to ~$1.2T over the same period — but physical retail also grew from $3.2T to $6.2T.</t>
  </si>
  <si>
    <t>The COVID year (2020) is notable: total sales actually INCREASED despite lockdowns, driven by fiscal stimulus.</t>
  </si>
  <si>
    <t>Source: Census Bureau MARTS / FRED RSAFS. 2024 is preliminary. All figures nominal (not inflation-adjusted).</t>
  </si>
  <si>
    <t>Total U.S. Retail &amp; Food Services Sales (2000–2024, Nominal Dollars) | Source: U.S. Census Bureau MARTS / FRED RSAFS | Chart: CRE42</t>
  </si>
  <si>
    <t>Note: Nominal dollars (not inflation-adjusted). E-commerce % from Census Bureau / FRED ECOMPCTSA.</t>
  </si>
  <si>
    <t>E-Commerce as % of Total U.S. Retail Sales (2000–2024)</t>
  </si>
  <si>
    <t>Source: U.S. Census Bureau, Quarterly Retail E-Commerce Sales (FRED: ECOMPCTSA)</t>
  </si>
  <si>
    <t>E-Commerce % of Total</t>
  </si>
  <si>
    <t>Physical Retail %</t>
  </si>
  <si>
    <t>Key Events</t>
  </si>
  <si>
    <t>Total Retail
Sales ($B)</t>
  </si>
  <si>
    <t>Dot-com boom; Amazon still mostly books</t>
  </si>
  <si>
    <t>Dot-com bust; e-commerce survives</t>
  </si>
  <si>
    <t>Peak retail construction era ends</t>
  </si>
  <si>
    <t>GFC begins; Circuit City bankrupt</t>
  </si>
  <si>
    <t>Great Recession; retail closures accelerate</t>
  </si>
  <si>
    <t>Borders bookstores liquidate</t>
  </si>
  <si>
    <t>'Retail apocalypse' narrative emerges</t>
  </si>
  <si>
    <t>Record 7,000 store closures (Coresight)</t>
  </si>
  <si>
    <t>Sears/Kmart bankruptcy</t>
  </si>
  <si>
    <t>~9,300 store closures</t>
  </si>
  <si>
    <t>COVID spike; ~10,000 closures; JCPenney bankrupt</t>
  </si>
  <si>
    <t>Partial reversion as stores reopen</t>
  </si>
  <si>
    <t>Vacancy drops to near-historic lows</t>
  </si>
  <si>
    <t>Physical retail resurgence confirmed</t>
  </si>
  <si>
    <t>Retail vacancy hits 20-year low (5.3% C&amp;W)</t>
  </si>
  <si>
    <t>Key Takeaway:</t>
  </si>
  <si>
    <t>Despite two decades of e-commerce growth, physical retail still accounts for ~84% of total U.S. retail sales as of 2024.</t>
  </si>
  <si>
    <t>The COVID-era spike to ~16% was largely absorbed by 2022, and e-commerce growth has since resumed its pre-pandemic linear trend.</t>
  </si>
  <si>
    <t>Note: Annual figures are Q4 seasonally adjusted values used as proxy for full-year. Census reports 2024 full-year at 16.1%.</t>
  </si>
  <si>
    <t>Retail Square Feet Per Capita: International Comparison</t>
  </si>
  <si>
    <t>Source: PwC U.S. Real Estate Practice / International Council of Shopping Centers (ICSC)</t>
  </si>
  <si>
    <t>Data vintage: 2018–2019 publications. Figures cover leasable shopping center space only.</t>
  </si>
  <si>
    <t>Country</t>
  </si>
  <si>
    <t>Retail SF
Per Capita</t>
  </si>
  <si>
    <t>Multiple
of Japan</t>
  </si>
  <si>
    <t>Multiple
of U.K.</t>
  </si>
  <si>
    <t>PwC/ICSC. Leasable shopping center space. Some sources cite ~46 SF including all formats.</t>
  </si>
  <si>
    <t>Canada</t>
  </si>
  <si>
    <t>PwC/ICSC.</t>
  </si>
  <si>
    <t>Australia</t>
  </si>
  <si>
    <t>United Kingdom</t>
  </si>
  <si>
    <t>France</t>
  </si>
  <si>
    <t>PwC/ICSC estimate.</t>
  </si>
  <si>
    <t>Germany</t>
  </si>
  <si>
    <t>Japan</t>
  </si>
  <si>
    <t>Key Context:</t>
  </si>
  <si>
    <t>• The U.S. has roughly 13.8x the retail SF per capita of Japan and 4.7x that of the United Kingdom.</t>
  </si>
  <si>
    <t>• This data predates the post-2020 supply contraction. U.S. SF per capita has likely declined modestly since 2019.</t>
  </si>
  <si>
    <t>• CBRE Investment Management (2025) estimates U.S. retail space per capita peaked at ~57 SF around 2008</t>
  </si>
  <si>
    <t xml:space="preserve">  (using a broader measure that includes all retail formats) and has since declined to ~54 SF.</t>
  </si>
  <si>
    <t>• PwC's Byron Carlock (2018): convergence toward Canadian levels (~16 SF/capita) would imply ~30% reduction in U.S. retail space.</t>
  </si>
  <si>
    <t>• Jefferies analyst Randal Konik (2017): of ~1,350 enclosed U.S. malls, only 200–400 were economically necessary.</t>
  </si>
  <si>
    <t>Source Details:</t>
  </si>
  <si>
    <t>PwC U.S. Real Estate Practice / ICSC — published in multiple PwC real estate outlook reports (2018–2019).</t>
  </si>
  <si>
    <t>Widely cited in: Business Insider, Statista, CBRE Investment Management, and financial press.</t>
  </si>
  <si>
    <t>The 23.5 SF figure covers leasable shopping center space. Alternative measures including all retail formats</t>
  </si>
  <si>
    <t>(freestanding, non-leasable, etc.) yield approximately 46 SF per capita for the U.S.</t>
  </si>
  <si>
    <t>International figures are compiled from ICSC data and various national statistical sources.</t>
  </si>
  <si>
    <t>No updated international comparison from PwC/ICSC has been published since 2019.</t>
  </si>
  <si>
    <t>Retail SF Per Capita: International Comparison | Source: PwC/ICSC (2018–2019) | Chart: CRE42</t>
  </si>
  <si>
    <t>Note: Covers leasable shopping center space. Data vintage 2018–2019; no updated comparison published since.</t>
  </si>
  <si>
    <t>U.S. Retail Transaction Volume: 2007–2025 ($B)</t>
  </si>
  <si>
    <t>Source: JLL Research, Q4 2025 (includes all transactions $5M+ and entity-level deals)</t>
  </si>
  <si>
    <t>Volume ($B)</t>
  </si>
  <si>
    <t>GFC impact</t>
  </si>
  <si>
    <t>Trough</t>
  </si>
  <si>
    <t>'Retail apocalypse' peak narrative</t>
  </si>
  <si>
    <t>COVID</t>
  </si>
  <si>
    <t>Recovery</t>
  </si>
  <si>
    <t>Post-COVID peak</t>
  </si>
  <si>
    <t>Rate shock</t>
  </si>
  <si>
    <t>+27% YoY; largest Q4 since 2021</t>
  </si>
  <si>
    <t>Long-term annual average: $54B (JLL)</t>
  </si>
  <si>
    <t>U.S. Retail Construction Activity</t>
  </si>
  <si>
    <t>Sources: Cushman &amp; Wakefield, JLL, Colliers Q4 2025 reports</t>
  </si>
  <si>
    <t>Key Supply Metrics — Q4 2025</t>
  </si>
  <si>
    <t>2025 Total Deliveries (C&amp;W)</t>
  </si>
  <si>
    <t>10.2 MSF</t>
  </si>
  <si>
    <t>All-time low; 63% below 2015-2019 average</t>
  </si>
  <si>
    <t>Under Construction (C&amp;W)</t>
  </si>
  <si>
    <t>12.7 MSF</t>
  </si>
  <si>
    <t>Strongest pipeline in 5 years; still just 0.3% of inventory</t>
  </si>
  <si>
    <t>Under Construction (JLL)</t>
  </si>
  <si>
    <t>52.1 MSF</t>
  </si>
  <si>
    <t>All retail formats; fell to 52M SF in Q4</t>
  </si>
  <si>
    <t>Under Construction (Colliers)</t>
  </si>
  <si>
    <t>50.1 MSF</t>
  </si>
  <si>
    <t>Lowest since 2021</t>
  </si>
  <si>
    <t>Q4 2025 Construction Starts (JLL)</t>
  </si>
  <si>
    <t>7.1 MSF</t>
  </si>
  <si>
    <t>Down 44% YoY</t>
  </si>
  <si>
    <t>Q4 2025 Deliveries (Colliers)</t>
  </si>
  <si>
    <t>8.1 MSF</t>
  </si>
  <si>
    <t>Neighborhood Center Share of UC (C&amp;W)</t>
  </si>
  <si>
    <t>67%</t>
  </si>
  <si>
    <t>8.5 MSF of 12.7 MSF total</t>
  </si>
  <si>
    <t>UC as % of Inventory (C&amp;W)</t>
  </si>
  <si>
    <t>0.3%</t>
  </si>
  <si>
    <t>Down from 0.6% long-term average</t>
  </si>
  <si>
    <t>Completions as % of Inventory 2009-2024 (CBRE IM)</t>
  </si>
  <si>
    <t>0.5%/yr</t>
  </si>
  <si>
    <t>Lowest rate of major property types</t>
  </si>
  <si>
    <t>Inventory by Region (C&amp;W, Q4 2025)</t>
  </si>
  <si>
    <t>Region</t>
  </si>
  <si>
    <t>Inventory (SF)</t>
  </si>
  <si>
    <t>2025 Deliveries (SF)</t>
  </si>
  <si>
    <t>Under Construction (SF)</t>
  </si>
  <si>
    <t>UC as % of Inventory</t>
  </si>
  <si>
    <t>U.S. Store Closures &amp; Openings (2017–2025E)</t>
  </si>
  <si>
    <t>Source: Coresight Research Store Tracker (annual reviews)</t>
  </si>
  <si>
    <t>Store Closures</t>
  </si>
  <si>
    <t>Store Openings</t>
  </si>
  <si>
    <t>Net</t>
  </si>
  <si>
    <t>Record at time; 'retail apocalypse' peak narrative</t>
  </si>
  <si>
    <t>Pre-COVID peak closures</t>
  </si>
  <si>
    <t>COVID; JCPenney, J.Crew, Pier 1 bankruptcies</t>
  </si>
  <si>
    <t>Openings begin exceeding closures in some formats</t>
  </si>
  <si>
    <t>Highest closures since 2020; highest openings since tracking began (2012)</t>
  </si>
  <si>
    <t>Coresight ESTIMATE; driven by Party City, Big Lots, Kohl's, Macy's, Rite Aid</t>
  </si>
  <si>
    <t>Note: Coresight data for 2017-2018, 2021-2023 closures are approximate or unavailable at store-level.</t>
  </si>
  <si>
    <t>2025 estimate of 15,000 was published Jan 2025 and may be revised. Mid-year 2025 tracking showed ~5,800 closures through June.</t>
  </si>
  <si>
    <t>Yellow highlighted = estimate/projected data.</t>
  </si>
  <si>
    <t>Retail REIT Operating Performance</t>
  </si>
  <si>
    <t>Source: Nareit T-Tracker, FTSE Nareit Index, reit.com (Q3 2025 data)</t>
  </si>
  <si>
    <t>Retail REIT Key Metrics (as of Q3 2025)</t>
  </si>
  <si>
    <t>FFO Growth (QoQ)</t>
  </si>
  <si>
    <t>3.3%</t>
  </si>
  <si>
    <t>FFO Growth (YoY)</t>
  </si>
  <si>
    <t>14.0%</t>
  </si>
  <si>
    <t>Same Store NOI Growth (YoY)</t>
  </si>
  <si>
    <t>2.8%</t>
  </si>
  <si>
    <t>% of Retail REITs with YoY SS NOI increase</t>
  </si>
  <si>
    <t>Weighted Avg. Debt Maturity</t>
  </si>
  <si>
    <t>6.5 years</t>
  </si>
  <si>
    <t>Fixed Rate Debt as % of Total</t>
  </si>
  <si>
    <t>92.9%</t>
  </si>
  <si>
    <t>Weighted Avg. Interest Rate on Debt</t>
  </si>
  <si>
    <t>4.1%</t>
  </si>
  <si>
    <t>CoStar Retail Occupancy Rate (Q4 2025)</t>
  </si>
  <si>
    <t>95.7%</t>
  </si>
  <si>
    <t>CoStar Retail YoY Rent Growth (Q4 2025)</t>
  </si>
  <si>
    <t>2.1%</t>
  </si>
  <si>
    <t>Green Street: A-Rated Mall NOI vs Pre-COVID</t>
  </si>
  <si>
    <t>+10%</t>
  </si>
  <si>
    <t>All Equity REIT Dividend Yield (Dec 2025)</t>
  </si>
  <si>
    <t>4.0%</t>
  </si>
  <si>
    <t>2025 YTD Total Return - All Equity REITs</t>
  </si>
  <si>
    <t>2.3%</t>
  </si>
  <si>
    <t>CRE42 Retail Data: Sources &amp; Methodology</t>
  </si>
  <si>
    <t>Brokerage Reports (Market Fundamentals)</t>
  </si>
  <si>
    <t>Cushman &amp; Wakefield — U.S. Shopping Center MarketBeat, Q4 2025</t>
  </si>
  <si>
    <t xml:space="preserve">  Coverage: community/neighborhood, power/regional, strip centers. EXCLUDES malls, outlets, freestanding.</t>
  </si>
  <si>
    <t xml:space="preserve">  Metrics: vacancy, asking rents, net absorption, inventory, deliveries, under construction</t>
  </si>
  <si>
    <t xml:space="preserve">  Geography: 81 U.S. metro markets with quarterly data</t>
  </si>
  <si>
    <t>JLL — U.S. Retail Market Dynamics, Q4 2025</t>
  </si>
  <si>
    <t xml:space="preserve">  Coverage: All retail formats (CoStar national index markets)</t>
  </si>
  <si>
    <t xml:space="preserve">  Metrics: vacancy, rent, net absorption by subtype, construction starts, leasing volume, transaction volume</t>
  </si>
  <si>
    <t xml:space="preserve">  Subtype breakdown: General retail, mall, power center, neighborhood center, strip center</t>
  </si>
  <si>
    <t>Colliers — U.S. Retail Market Statistics, Q4 2025</t>
  </si>
  <si>
    <t xml:space="preserve">  Coverage: 390 retail markets, all formats (CoStar Analytics)</t>
  </si>
  <si>
    <t xml:space="preserve">  Metrics: vacancy (overall + by subtype), asking rents (overall + by subtype), absorption, construction</t>
  </si>
  <si>
    <t>CBRE — U.S. Retail Figures (Q4 2025 not separately available)</t>
  </si>
  <si>
    <t xml:space="preserve">  CBRE Investment Management 'U.S. Retail's Renaissance' (May 2025) cited CoStar, NCREIF, Green Street data</t>
  </si>
  <si>
    <t xml:space="preserve">  CBRE Econometric Advisors: supply pipeline and rent growth charts (Figures 9-10) from 2024 outlook</t>
  </si>
  <si>
    <t>Government &amp; Institutional Sources</t>
  </si>
  <si>
    <t>U.S. Census Bureau — Quarterly Retail E-Commerce Sales (FRED: ECOMPCTSA)</t>
  </si>
  <si>
    <t xml:space="preserve">  E-commerce as % of total retail sales, quarterly from Q4 1999</t>
  </si>
  <si>
    <t>FRED / Federal Reserve Bank of St. Louis — Various retail sales series</t>
  </si>
  <si>
    <t xml:space="preserve">  RSAFS (Advance Retail Sales), MRTSSM44X72USS (Retail Trade and Food Services)</t>
  </si>
  <si>
    <t>NAREIT — T-Tracker Quarterly Operating Performance, FTSE Nareit Index Series</t>
  </si>
  <si>
    <t xml:space="preserve">  Retail REIT FFO, NOI, dividend yields, total returns</t>
  </si>
  <si>
    <t>FDIC — 'An Examination of the Banking Crises of the 1980s and Early 1990s'</t>
  </si>
  <si>
    <t xml:space="preserve">  Historical retail construction boom data (CB Commercial/Torto Wheaton Research)</t>
  </si>
  <si>
    <t>Industry Research</t>
  </si>
  <si>
    <t>Coresight Research — U.S. Store Tracker (annual + weekly)</t>
  </si>
  <si>
    <t xml:space="preserve">  Store closures and openings by retailer, sector, and square footage (2012-present)</t>
  </si>
  <si>
    <t>PwC / ICSC — Retail square footage per capita international comparisons</t>
  </si>
  <si>
    <t>Richmond Federal Reserve — 'The Economic History of the Shopping Mall' (2022)</t>
  </si>
  <si>
    <t xml:space="preserve">  Comprehensive history with CoStar-sourced data on mall construction and vacancy</t>
  </si>
  <si>
    <t>Methodology: CRE42 Composite</t>
  </si>
  <si>
    <t>The CRE42 Composite averages available brokerage data to reduce single-source bias.</t>
  </si>
  <si>
    <t>IMPORTANT: For the Retail section, coverage definitions differ materially across sources:</t>
  </si>
  <si>
    <t xml:space="preserve">  • C&amp;W tracks 'shopping centers' (excludes malls and freestanding retail)</t>
  </si>
  <si>
    <t xml:space="preserve">  • JLL and Colliers use CoStar data covering ALL retail formats</t>
  </si>
  <si>
    <t xml:space="preserve">  • This creates a ~140 bps gap in vacancy (C&amp;W 5.7% vs JLL/Colliers 4.3%)</t>
  </si>
  <si>
    <t>Recommendation: Report two composite figures:</t>
  </si>
  <si>
    <t xml:space="preserve">  1. 'All Retail' vacancy: Average of JLL and Colliers (~4.3%)</t>
  </si>
  <si>
    <t xml:space="preserve">  2. 'Shopping Center' vacancy: C&amp;W figure (5.7%) cross-checked with Colliers subtype (5.2%)</t>
  </si>
  <si>
    <t xml:space="preserve">  3. Asking rents: Average all three ($25.29, $25.93, $26.13) = ~$25.78</t>
  </si>
  <si>
    <t>Cross-source variance is acknowledged in the Methodology tab of the tile, not in the main content.</t>
  </si>
  <si>
    <t>Total Retail Sales (added March 2026)</t>
  </si>
  <si>
    <t>U.S. Census Bureau — Monthly Retail Trade Survey (MARTS)</t>
  </si>
  <si>
    <t xml:space="preserve">  FRED Series: RSAFS (Advance Retail Sales: Retail and Food Services, Total)</t>
  </si>
  <si>
    <t xml:space="preserve">  Annual figures are calendar-year totals in nominal dollars (billions).</t>
  </si>
  <si>
    <t xml:space="preserve">  2024 figure is preliminary estimate based on monthly data through December 2024.</t>
  </si>
  <si>
    <t xml:space="preserve">  Note: Figures are NOT inflation-adjusted. Real (constant-dollar) growth is more modest.</t>
  </si>
  <si>
    <t>International SF Per Capita Comparison (updated March 2026)</t>
  </si>
  <si>
    <t>Source: PwC U.S. Real Estate Practice / ICSC (2018–2019 publications)</t>
  </si>
  <si>
    <t xml:space="preserve">  Covers leasable shopping center space only. U.S. = 23.5 SF/capita.</t>
  </si>
  <si>
    <t xml:space="preserve">  Some sources cite ~46 SF/capita for U.S. when including all retail formats (freestanding, non-leasable).</t>
  </si>
  <si>
    <t xml:space="preserve">  No updated international comparison has been published by PwC/ICSC since 2019.</t>
  </si>
  <si>
    <t xml:space="preserve">  Data is used as structural context for overbuilding narrative; not presented as current.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</si>
</sst>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\$#,##0.00"/>
    <numFmt numFmtId="166" formatCode="0.0%"/>
    <numFmt numFmtId="167" formatCode="\+#,##0;\-#,##0;\-"/>
    <numFmt numFmtId="168" formatCode="\$#,##0"/>
    <numFmt numFmtId="169" formatCode="\$#,##0.0"/>
    <numFmt numFmtId="171" formatCode="0.0"/>
    <numFmt numFmtId="172" formatCode="0.0\x"/>
    <numFmt numFmtId="173" formatCode="#,##0;\(#,##0\);\-"/>
  </numFmts>
  <fonts count="22" x14ac:knownFonts="1">
    <font>
      <sz val="11"/>
      <color theme="1"/>
      <name val="Calibri"/>
      <family val="2"/>
      <charset val="1"/>
    </font>
    <font>
      <b/>
      <sz val="14"/>
      <color rgb="FFA31F34"/>
      <name val="Arial"/>
      <charset val="1"/>
    </font>
    <font>
      <i/>
      <sz val="9"/>
      <color rgb="FF5A5A5A"/>
      <name val="Arial"/>
      <charset val="1"/>
    </font>
    <font>
      <b/>
      <sz val="12"/>
      <color rgb="FFA31F34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i/>
      <sz val="10"/>
      <color rgb="FFA31F34"/>
      <name val="Arial"/>
      <charset val="1"/>
    </font>
    <font>
      <b/>
      <sz val="10"/>
      <color rgb="FFA31F34"/>
      <name val="Arial"/>
      <charset val="1"/>
    </font>
    <font>
      <sz val="9"/>
      <color rgb="FF5A5A5A"/>
      <name val="Arial"/>
      <charset val="1"/>
    </font>
    <font>
      <b/>
      <sz val="9"/>
      <color rgb="FFA31F34"/>
      <name val="Arial"/>
      <charset val="1"/>
    </font>
    <font>
      <b/>
      <sz val="10"/>
      <color rgb="FFFFFFFF"/>
      <name val="Arial"/>
      <charset val="1"/>
    </font>
    <font>
      <i/>
      <sz val="10"/>
      <color rgb="FF5A5A5A"/>
      <name val="Arial"/>
      <charset val="1"/>
    </font>
    <font>
      <b/>
      <sz val="12"/>
      <color rgb="FF1F4E79"/>
      <name val="Arial"/>
      <charset val="1"/>
    </font>
    <font>
      <i/>
      <sz val="9"/>
      <color rgb="FF666666"/>
      <name val="Arial"/>
      <charset val="1"/>
    </font>
    <font>
      <b/>
      <sz val="9"/>
      <color rgb="FF999999"/>
      <name val="Arial"/>
      <charset val="1"/>
    </font>
    <font>
      <b/>
      <sz val="9"/>
      <name val="Arial"/>
      <charset val="1"/>
    </font>
    <font>
      <sz val="9"/>
      <color rgb="FF555555"/>
      <name val="Arial"/>
      <charset val="1"/>
    </font>
    <font>
      <sz val="9"/>
      <color rgb="FF999999"/>
      <name val="Arial"/>
      <charset val="1"/>
    </font>
    <font>
      <sz val="9"/>
      <color rgb="FF0000FF"/>
      <name val="Arial"/>
      <charset val="1"/>
    </font>
    <font>
      <b/>
      <i/>
      <sz val="9"/>
      <color rgb="FFCC0000"/>
      <name val="Arial"/>
      <charset val="1"/>
    </font>
    <font>
      <b/>
      <sz val="10"/>
      <color rgb="FF1F4E79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5F5F5"/>
        <bgColor rgb="FFF2F7FB"/>
      </patternFill>
    </fill>
    <fill>
      <patternFill patternType="solid">
        <fgColor rgb="FFFFFDE7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rgb="FFF2F7FB"/>
        <bgColor rgb="FFF5F5F5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E8E8E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3" borderId="1" xfId="0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164" fontId="6" fillId="0" borderId="1" xfId="0" applyNumberFormat="1" applyFont="1" applyBorder="1"/>
    <xf numFmtId="165" fontId="6" fillId="3" borderId="1" xfId="0" applyNumberFormat="1" applyFont="1" applyFill="1" applyBorder="1"/>
    <xf numFmtId="0" fontId="9" fillId="0" borderId="0" xfId="0" applyFont="1"/>
    <xf numFmtId="0" fontId="5" fillId="0" borderId="0" xfId="0" applyFont="1"/>
    <xf numFmtId="166" fontId="6" fillId="0" borderId="0" xfId="0" applyNumberFormat="1" applyFont="1"/>
    <xf numFmtId="167" fontId="6" fillId="0" borderId="0" xfId="0" applyNumberFormat="1" applyFont="1"/>
    <xf numFmtId="0" fontId="6" fillId="3" borderId="0" xfId="0" applyFont="1" applyFill="1"/>
    <xf numFmtId="166" fontId="6" fillId="3" borderId="0" xfId="0" applyNumberFormat="1" applyFont="1" applyFill="1"/>
    <xf numFmtId="167" fontId="6" fillId="3" borderId="0" xfId="0" applyNumberFormat="1" applyFont="1" applyFill="1"/>
    <xf numFmtId="0" fontId="6" fillId="0" borderId="0" xfId="0" applyFont="1"/>
    <xf numFmtId="0" fontId="0" fillId="3" borderId="0" xfId="0" applyFill="1"/>
    <xf numFmtId="0" fontId="11" fillId="2" borderId="0" xfId="0" applyFont="1" applyFill="1" applyAlignment="1">
      <alignment horizontal="center" wrapText="1"/>
    </xf>
    <xf numFmtId="1" fontId="5" fillId="0" borderId="1" xfId="0" applyNumberFormat="1" applyFont="1" applyBorder="1"/>
    <xf numFmtId="166" fontId="6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1" fontId="5" fillId="3" borderId="1" xfId="0" applyNumberFormat="1" applyFont="1" applyFill="1" applyBorder="1"/>
    <xf numFmtId="166" fontId="6" fillId="3" borderId="1" xfId="0" applyNumberFormat="1" applyFont="1" applyFill="1" applyBorder="1"/>
    <xf numFmtId="166" fontId="12" fillId="4" borderId="1" xfId="0" applyNumberFormat="1" applyFont="1" applyFill="1" applyBorder="1"/>
    <xf numFmtId="0" fontId="0" fillId="3" borderId="1" xfId="0" applyFill="1" applyBorder="1"/>
    <xf numFmtId="0" fontId="9" fillId="3" borderId="1" xfId="0" applyFont="1" applyFill="1" applyBorder="1"/>
    <xf numFmtId="165" fontId="12" fillId="4" borderId="1" xfId="0" applyNumberFormat="1" applyFont="1" applyFill="1" applyBorder="1"/>
    <xf numFmtId="165" fontId="6" fillId="0" borderId="1" xfId="0" applyNumberFormat="1" applyFont="1" applyBorder="1"/>
    <xf numFmtId="0" fontId="12" fillId="4" borderId="0" xfId="0" applyFont="1" applyFill="1"/>
    <xf numFmtId="165" fontId="6" fillId="0" borderId="0" xfId="0" applyNumberFormat="1" applyFont="1"/>
    <xf numFmtId="165" fontId="6" fillId="3" borderId="0" xfId="0" applyNumberFormat="1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/>
    </xf>
    <xf numFmtId="168" fontId="6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169" fontId="18" fillId="0" borderId="0" xfId="0" applyNumberFormat="1" applyFont="1"/>
    <xf numFmtId="1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9" fillId="0" borderId="0" xfId="0" applyFont="1"/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/>
    <xf numFmtId="168" fontId="6" fillId="0" borderId="0" xfId="0" applyNumberFormat="1" applyFont="1"/>
    <xf numFmtId="1" fontId="6" fillId="3" borderId="0" xfId="0" applyNumberFormat="1" applyFont="1" applyFill="1"/>
    <xf numFmtId="0" fontId="9" fillId="3" borderId="0" xfId="0" applyFont="1" applyFill="1"/>
    <xf numFmtId="0" fontId="20" fillId="0" borderId="0" xfId="0" applyFont="1"/>
    <xf numFmtId="0" fontId="6" fillId="6" borderId="2" xfId="0" applyFont="1" applyFill="1" applyBorder="1" applyAlignment="1">
      <alignment horizontal="left" vertical="center"/>
    </xf>
    <xf numFmtId="171" fontId="5" fillId="6" borderId="2" xfId="0" applyNumberFormat="1" applyFont="1" applyFill="1" applyBorder="1" applyAlignment="1">
      <alignment horizontal="center" vertical="center"/>
    </xf>
    <xf numFmtId="172" fontId="6" fillId="6" borderId="2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1" fontId="5" fillId="0" borderId="2" xfId="0" applyNumberFormat="1" applyFont="1" applyBorder="1" applyAlignment="1">
      <alignment horizontal="center" vertical="center"/>
    </xf>
    <xf numFmtId="172" fontId="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21" fillId="0" borderId="0" xfId="0" applyFont="1"/>
    <xf numFmtId="168" fontId="6" fillId="3" borderId="0" xfId="0" applyNumberFormat="1" applyFont="1" applyFill="1"/>
    <xf numFmtId="0" fontId="5" fillId="3" borderId="0" xfId="0" applyFont="1" applyFill="1"/>
    <xf numFmtId="3" fontId="6" fillId="0" borderId="0" xfId="0" applyNumberFormat="1" applyFont="1"/>
    <xf numFmtId="10" fontId="6" fillId="0" borderId="0" xfId="0" applyNumberFormat="1" applyFont="1"/>
    <xf numFmtId="3" fontId="6" fillId="3" borderId="0" xfId="0" applyNumberFormat="1" applyFont="1" applyFill="1"/>
    <xf numFmtId="173" fontId="6" fillId="0" borderId="0" xfId="0" applyNumberFormat="1" applyFont="1"/>
    <xf numFmtId="173" fontId="6" fillId="3" borderId="0" xfId="0" applyNumberFormat="1" applyFont="1" applyFill="1"/>
    <xf numFmtId="1" fontId="6" fillId="7" borderId="0" xfId="0" applyNumberFormat="1" applyFont="1" applyFill="1"/>
    <xf numFmtId="3" fontId="6" fillId="7" borderId="0" xfId="0" applyNumberFormat="1" applyFont="1" applyFill="1"/>
    <xf numFmtId="173" fontId="6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9A46"/>
      <rgbColor rgb="FF9999FF"/>
      <rgbColor rgb="FFA31F34"/>
      <rgbColor rgb="FFFFFDE7"/>
      <rgbColor rgb="FFF2F7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8E8E8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5A5A5A"/>
      <rgbColor rgb="FF1F4E7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E-Commerce Share + Physical Retail Sales (2000–2024)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Retail Sales'!$H$4</c:f>
              <c:strCache>
                <c:ptCount val="1"/>
                <c:pt idx="0">
                  <c:v>Physical Retail
($T)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A31F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'Total Retail Sales'!$A$6:$A$30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'Total Retail Sales'!$H$5:$H$30</c:f>
              <c:numCache>
                <c:formatCode>\$#,##0.0</c:formatCode>
                <c:ptCount val="26"/>
                <c:pt idx="1">
                  <c:v>3.202912</c:v>
                </c:pt>
                <c:pt idx="2">
                  <c:v>3.1786460000000001</c:v>
                </c:pt>
                <c:pt idx="3">
                  <c:v>3.2626740000000001</c:v>
                </c:pt>
                <c:pt idx="4">
                  <c:v>3.3972480000000003</c:v>
                </c:pt>
                <c:pt idx="5">
                  <c:v>3.5850979999999999</c:v>
                </c:pt>
                <c:pt idx="6">
                  <c:v>3.7820420000000001</c:v>
                </c:pt>
                <c:pt idx="7">
                  <c:v>3.9471149999999997</c:v>
                </c:pt>
                <c:pt idx="8">
                  <c:v>4.056565</c:v>
                </c:pt>
                <c:pt idx="9">
                  <c:v>3.9265850000000002</c:v>
                </c:pt>
                <c:pt idx="10">
                  <c:v>3.626814</c:v>
                </c:pt>
                <c:pt idx="11">
                  <c:v>3.829126</c:v>
                </c:pt>
                <c:pt idx="12">
                  <c:v>4.0707519999999997</c:v>
                </c:pt>
                <c:pt idx="13">
                  <c:v>4.1740440000000003</c:v>
                </c:pt>
                <c:pt idx="14">
                  <c:v>4.2755619999999999</c:v>
                </c:pt>
                <c:pt idx="15">
                  <c:v>4.3982780000000004</c:v>
                </c:pt>
                <c:pt idx="16">
                  <c:v>4.3754399999999993</c:v>
                </c:pt>
                <c:pt idx="17">
                  <c:v>4.4399199999999999</c:v>
                </c:pt>
                <c:pt idx="18">
                  <c:v>4.5941729999999996</c:v>
                </c:pt>
                <c:pt idx="19">
                  <c:v>4.8067579999999994</c:v>
                </c:pt>
                <c:pt idx="20">
                  <c:v>4.8611800000000001</c:v>
                </c:pt>
                <c:pt idx="21">
                  <c:v>4.77902</c:v>
                </c:pt>
                <c:pt idx="22">
                  <c:v>5.7100619999999997</c:v>
                </c:pt>
                <c:pt idx="23">
                  <c:v>5.9010540000000002</c:v>
                </c:pt>
                <c:pt idx="24">
                  <c:v>6.0086180000000002</c:v>
                </c:pt>
                <c:pt idx="25">
                  <c:v>6.1742010000000001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8-4437-97AD-307B2A63FAC2}"/>
            </c:ext>
          </c:extLst>
        </c:ser>
        <c:ser>
          <c:idx val="1"/>
          <c:order val="1"/>
          <c:tx>
            <c:strRef>
              <c:f>'Total Retail Sales'!$I$4</c:f>
              <c:strCache>
                <c:ptCount val="1"/>
                <c:pt idx="0">
                  <c:v>E-Commerce
Sales ($T)</c:v>
                </c:pt>
              </c:strCache>
            </c:strRef>
          </c:tx>
          <c:spPr>
            <a:solidFill>
              <a:srgbClr val="8B9A46"/>
            </a:solidFill>
            <a:ln w="0">
              <a:solidFill>
                <a:srgbClr val="8B9A4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'Total Retail Sales'!$A$6:$A$30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'Total Retail Sales'!$I$5:$I$30</c:f>
              <c:numCache>
                <c:formatCode>\$#,##0.0</c:formatCode>
                <c:ptCount val="26"/>
                <c:pt idx="1">
                  <c:v>2.9087999999999996E-2</c:v>
                </c:pt>
                <c:pt idx="2">
                  <c:v>3.5353999999999997E-2</c:v>
                </c:pt>
                <c:pt idx="3">
                  <c:v>4.6325999999999999E-2</c:v>
                </c:pt>
                <c:pt idx="4">
                  <c:v>5.8752000000000006E-2</c:v>
                </c:pt>
                <c:pt idx="5">
                  <c:v>7.6901999999999998E-2</c:v>
                </c:pt>
                <c:pt idx="6">
                  <c:v>0.10095799999999999</c:v>
                </c:pt>
                <c:pt idx="7">
                  <c:v>0.117885</c:v>
                </c:pt>
                <c:pt idx="8">
                  <c:v>0.138435</c:v>
                </c:pt>
                <c:pt idx="9">
                  <c:v>0.14241500000000001</c:v>
                </c:pt>
                <c:pt idx="10">
                  <c:v>0.14718600000000001</c:v>
                </c:pt>
                <c:pt idx="11">
                  <c:v>0.16787400000000002</c:v>
                </c:pt>
                <c:pt idx="12">
                  <c:v>0.20524799999999999</c:v>
                </c:pt>
                <c:pt idx="13">
                  <c:v>0.22895599999999999</c:v>
                </c:pt>
                <c:pt idx="14">
                  <c:v>0.258438</c:v>
                </c:pt>
                <c:pt idx="15">
                  <c:v>0.29572199999999998</c:v>
                </c:pt>
                <c:pt idx="16">
                  <c:v>0.34455999999999998</c:v>
                </c:pt>
                <c:pt idx="17">
                  <c:v>0.38607999999999998</c:v>
                </c:pt>
                <c:pt idx="18">
                  <c:v>0.44882699999999998</c:v>
                </c:pt>
                <c:pt idx="19">
                  <c:v>0.5222420000000001</c:v>
                </c:pt>
                <c:pt idx="20">
                  <c:v>0.60082000000000002</c:v>
                </c:pt>
                <c:pt idx="21">
                  <c:v>0.77798</c:v>
                </c:pt>
                <c:pt idx="22">
                  <c:v>0.87593800000000011</c:v>
                </c:pt>
                <c:pt idx="23">
                  <c:v>1.0169459999999999</c:v>
                </c:pt>
                <c:pt idx="24">
                  <c:v>1.0853820000000001</c:v>
                </c:pt>
                <c:pt idx="25">
                  <c:v>1.1847989999999999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8-4437-97AD-307B2A63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49285"/>
        <c:axId val="8456923"/>
      </c:barChart>
      <c:catAx>
        <c:axId val="3144928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456923"/>
        <c:crosses val="autoZero"/>
        <c:auto val="1"/>
        <c:lblAlgn val="ctr"/>
        <c:lblOffset val="100"/>
        <c:noMultiLvlLbl val="0"/>
      </c:catAx>
      <c:valAx>
        <c:axId val="8456923"/>
        <c:scaling>
          <c:orientation val="minMax"/>
          <c:max val="8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Total Retail Sales ($T)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\T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4492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Retail Square Feet Per Capita — International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'International SF Comparison'!$B$5</c:f>
              <c:strCache>
                <c:ptCount val="1"/>
                <c:pt idx="0">
                  <c:v>Retail SF
Per Capita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A31F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'International SF Comparison'!$A$6:$A$12</c:f>
              <c:strCache>
                <c:ptCount val="7"/>
                <c:pt idx="0">
                  <c:v>United States</c:v>
                </c:pt>
                <c:pt idx="1">
                  <c:v>Canada</c:v>
                </c:pt>
                <c:pt idx="2">
                  <c:v>Australia</c:v>
                </c:pt>
                <c:pt idx="3">
                  <c:v>United Kingdom</c:v>
                </c:pt>
                <c:pt idx="4">
                  <c:v>France</c:v>
                </c:pt>
                <c:pt idx="5">
                  <c:v>Germany</c:v>
                </c:pt>
                <c:pt idx="6">
                  <c:v>Japan</c:v>
                </c:pt>
              </c:strCache>
            </c:strRef>
          </c:cat>
          <c:val>
            <c:numRef>
              <c:f>'International SF Comparison'!$B$6:$B$12</c:f>
              <c:numCache>
                <c:formatCode>0.0</c:formatCode>
                <c:ptCount val="7"/>
                <c:pt idx="0">
                  <c:v>23.5</c:v>
                </c:pt>
                <c:pt idx="1">
                  <c:v>16.8</c:v>
                </c:pt>
                <c:pt idx="2">
                  <c:v>11.2</c:v>
                </c:pt>
                <c:pt idx="3">
                  <c:v>5</c:v>
                </c:pt>
                <c:pt idx="4">
                  <c:v>5</c:v>
                </c:pt>
                <c:pt idx="5">
                  <c:v>2.4</c:v>
                </c:pt>
                <c:pt idx="6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6-44D0-BF97-42FA4F1E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68434"/>
        <c:axId val="19973839"/>
      </c:barChart>
      <c:catAx>
        <c:axId val="5406843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Square Feet Per Capita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973839"/>
        <c:crosses val="autoZero"/>
        <c:auto val="1"/>
        <c:lblAlgn val="ctr"/>
        <c:lblOffset val="100"/>
        <c:noMultiLvlLbl val="0"/>
      </c:catAx>
      <c:valAx>
        <c:axId val="1997383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06843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97200</xdr:rowOff>
    </xdr:from>
    <xdr:to>
      <xdr:col>6</xdr:col>
      <xdr:colOff>3454200</xdr:colOff>
      <xdr:row>64</xdr:row>
      <xdr:rowOff>141840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78120</xdr:rowOff>
    </xdr:from>
    <xdr:to>
      <xdr:col>4</xdr:col>
      <xdr:colOff>4269600</xdr:colOff>
      <xdr:row>54</xdr:row>
      <xdr:rowOff>164880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sqref="A1:G1"/>
    </sheetView>
  </sheetViews>
  <sheetFormatPr defaultColWidth="8.7109375" defaultRowHeight="15" x14ac:dyDescent="0.25"/>
  <cols>
    <col min="1" max="1" width="30" customWidth="1"/>
    <col min="2" max="2" width="22" customWidth="1"/>
    <col min="3" max="4" width="18" customWidth="1"/>
    <col min="5" max="5" width="20" customWidth="1"/>
    <col min="6" max="6" width="55" customWidth="1"/>
  </cols>
  <sheetData>
    <row r="1" spans="1:7" ht="17.2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ht="15" customHeight="1" x14ac:dyDescent="0.25">
      <c r="A2" s="6" t="s">
        <v>1</v>
      </c>
      <c r="B2" s="6"/>
      <c r="C2" s="6"/>
      <c r="D2" s="6"/>
      <c r="E2" s="6"/>
      <c r="F2" s="6"/>
      <c r="G2" s="6"/>
    </row>
    <row r="4" spans="1:7" ht="15" customHeight="1" x14ac:dyDescent="0.25">
      <c r="A4" s="5" t="s">
        <v>2</v>
      </c>
      <c r="B4" s="5"/>
      <c r="C4" s="5"/>
      <c r="D4" s="5"/>
      <c r="E4" s="5"/>
      <c r="F4" s="5"/>
      <c r="G4" s="5"/>
    </row>
    <row r="5" spans="1:7" ht="26.25" customHeight="1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</row>
    <row r="6" spans="1:7" ht="15" customHeight="1" x14ac:dyDescent="0.25">
      <c r="A6" s="11" t="s">
        <v>8</v>
      </c>
      <c r="B6" s="12" t="s">
        <v>9</v>
      </c>
      <c r="C6" s="12" t="s">
        <v>10</v>
      </c>
      <c r="D6" s="12" t="s">
        <v>10</v>
      </c>
      <c r="E6" s="13" t="s">
        <v>11</v>
      </c>
      <c r="F6" s="12" t="s">
        <v>12</v>
      </c>
    </row>
    <row r="7" spans="1:7" ht="15" customHeight="1" x14ac:dyDescent="0.25">
      <c r="A7" s="14" t="s">
        <v>13</v>
      </c>
      <c r="B7" s="15">
        <v>3.4</v>
      </c>
      <c r="C7" s="15">
        <v>11.9</v>
      </c>
      <c r="D7" s="15">
        <v>11.1</v>
      </c>
      <c r="E7" s="16"/>
      <c r="F7" s="16" t="s">
        <v>14</v>
      </c>
    </row>
    <row r="8" spans="1:7" ht="15" customHeight="1" x14ac:dyDescent="0.25">
      <c r="A8" s="11" t="s">
        <v>15</v>
      </c>
      <c r="B8" s="12"/>
      <c r="C8" s="17">
        <v>0.7</v>
      </c>
      <c r="D8" s="12"/>
      <c r="E8" s="12"/>
      <c r="F8" s="12" t="s">
        <v>16</v>
      </c>
    </row>
    <row r="9" spans="1:7" ht="15" customHeight="1" x14ac:dyDescent="0.25">
      <c r="A9" s="14" t="s">
        <v>17</v>
      </c>
      <c r="B9" s="15">
        <v>25.29</v>
      </c>
      <c r="C9" s="15">
        <v>25.93</v>
      </c>
      <c r="D9" s="15">
        <v>26.13</v>
      </c>
      <c r="E9" s="18">
        <f>AVERAGE(B9,C9,D9)</f>
        <v>25.783333333333331</v>
      </c>
      <c r="F9" s="16" t="s">
        <v>18</v>
      </c>
    </row>
    <row r="10" spans="1:7" ht="15" customHeight="1" x14ac:dyDescent="0.25">
      <c r="A10" s="11" t="s">
        <v>19</v>
      </c>
      <c r="B10" s="17">
        <v>12.7</v>
      </c>
      <c r="C10" s="17">
        <v>52.1</v>
      </c>
      <c r="D10" s="17">
        <v>50.1</v>
      </c>
      <c r="E10" s="12"/>
      <c r="F10" s="12" t="s">
        <v>20</v>
      </c>
    </row>
    <row r="11" spans="1:7" ht="15" customHeight="1" x14ac:dyDescent="0.25">
      <c r="A11" s="14" t="s">
        <v>21</v>
      </c>
      <c r="B11" s="15">
        <v>4.28</v>
      </c>
      <c r="C11" s="15">
        <v>11.9</v>
      </c>
      <c r="D11" s="16"/>
      <c r="E11" s="16"/>
      <c r="F11" s="16" t="s">
        <v>22</v>
      </c>
    </row>
    <row r="12" spans="1:7" ht="15" customHeight="1" x14ac:dyDescent="0.25">
      <c r="A12" s="11" t="s">
        <v>23</v>
      </c>
      <c r="B12" s="17">
        <v>10.199999999999999</v>
      </c>
      <c r="C12" s="12"/>
      <c r="D12" s="12"/>
      <c r="E12" s="12"/>
      <c r="F12" s="12" t="s">
        <v>24</v>
      </c>
    </row>
    <row r="13" spans="1:7" ht="15" customHeight="1" x14ac:dyDescent="0.25">
      <c r="A13" s="14" t="s">
        <v>25</v>
      </c>
      <c r="B13" s="16"/>
      <c r="C13" s="15">
        <v>60</v>
      </c>
      <c r="D13" s="16"/>
      <c r="E13" s="16"/>
      <c r="F13" s="16" t="s">
        <v>26</v>
      </c>
    </row>
    <row r="15" spans="1:7" ht="15" customHeight="1" x14ac:dyDescent="0.25">
      <c r="A15" s="9" t="s">
        <v>27</v>
      </c>
    </row>
    <row r="16" spans="1:7" ht="15" customHeight="1" x14ac:dyDescent="0.25">
      <c r="A16" s="4" t="s">
        <v>28</v>
      </c>
      <c r="B16" s="4"/>
      <c r="C16" s="4"/>
      <c r="D16" s="4"/>
      <c r="E16" s="4"/>
      <c r="F16" s="4"/>
    </row>
    <row r="17" spans="1:6" ht="15" customHeight="1" x14ac:dyDescent="0.25">
      <c r="A17" s="3" t="s">
        <v>29</v>
      </c>
      <c r="B17" s="3"/>
      <c r="C17" s="3"/>
      <c r="D17" s="3"/>
      <c r="E17" s="3"/>
      <c r="F17" s="3"/>
    </row>
    <row r="18" spans="1:6" ht="15" customHeight="1" x14ac:dyDescent="0.25">
      <c r="A18" s="3" t="s">
        <v>30</v>
      </c>
      <c r="B18" s="3"/>
      <c r="C18" s="3"/>
      <c r="D18" s="3"/>
      <c r="E18" s="3"/>
      <c r="F18" s="3"/>
    </row>
    <row r="19" spans="1:6" ht="15" customHeight="1" x14ac:dyDescent="0.25">
      <c r="A19" s="3" t="s">
        <v>31</v>
      </c>
      <c r="B19" s="3"/>
      <c r="C19" s="3"/>
      <c r="D19" s="3"/>
      <c r="E19" s="3"/>
      <c r="F19" s="3"/>
    </row>
    <row r="20" spans="1:6" ht="15" customHeight="1" x14ac:dyDescent="0.25">
      <c r="A20" s="3" t="s">
        <v>32</v>
      </c>
      <c r="B20" s="3"/>
      <c r="C20" s="3"/>
      <c r="D20" s="3"/>
      <c r="E20" s="3"/>
      <c r="F20" s="3"/>
    </row>
    <row r="21" spans="1:6" ht="15" customHeight="1" x14ac:dyDescent="0.25">
      <c r="A21" s="3" t="s">
        <v>33</v>
      </c>
      <c r="B21" s="3"/>
      <c r="C21" s="3"/>
      <c r="D21" s="3"/>
      <c r="E21" s="3"/>
      <c r="F21" s="3"/>
    </row>
    <row r="22" spans="1:6" ht="15" customHeight="1" x14ac:dyDescent="0.25">
      <c r="A22" s="3" t="s">
        <v>34</v>
      </c>
      <c r="B22" s="3"/>
      <c r="C22" s="3"/>
      <c r="D22" s="3"/>
      <c r="E22" s="3"/>
      <c r="F22" s="3"/>
    </row>
  </sheetData>
  <mergeCells count="10">
    <mergeCell ref="A18:F18"/>
    <mergeCell ref="A19:F19"/>
    <mergeCell ref="A20:F20"/>
    <mergeCell ref="A21:F21"/>
    <mergeCell ref="A22:F22"/>
    <mergeCell ref="A1:G1"/>
    <mergeCell ref="A2:G2"/>
    <mergeCell ref="A4:G4"/>
    <mergeCell ref="A16:F16"/>
    <mergeCell ref="A17:F17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zoomScaleNormal="100" workbookViewId="0"/>
  </sheetViews>
  <sheetFormatPr defaultColWidth="8.7109375" defaultRowHeight="15" x14ac:dyDescent="0.25"/>
  <cols>
    <col min="1" max="1" width="12" customWidth="1"/>
    <col min="2" max="3" width="16" customWidth="1"/>
    <col min="4" max="4" width="12" customWidth="1"/>
    <col min="5" max="5" width="60" customWidth="1"/>
  </cols>
  <sheetData>
    <row r="1" spans="1:5" ht="17.25" customHeight="1" x14ac:dyDescent="0.25">
      <c r="A1" s="7" t="s">
        <v>263</v>
      </c>
      <c r="B1" s="7"/>
      <c r="C1" s="7"/>
      <c r="D1" s="7"/>
      <c r="E1" s="7"/>
    </row>
    <row r="2" spans="1:5" ht="15" customHeight="1" x14ac:dyDescent="0.25">
      <c r="A2" s="8" t="s">
        <v>264</v>
      </c>
    </row>
    <row r="4" spans="1:5" ht="15" customHeight="1" x14ac:dyDescent="0.25">
      <c r="A4" s="10" t="s">
        <v>71</v>
      </c>
      <c r="B4" s="10" t="s">
        <v>265</v>
      </c>
      <c r="C4" s="10" t="s">
        <v>266</v>
      </c>
      <c r="D4" s="10" t="s">
        <v>267</v>
      </c>
      <c r="E4" s="10" t="s">
        <v>163</v>
      </c>
    </row>
    <row r="5" spans="1:5" ht="15" customHeight="1" x14ac:dyDescent="0.25">
      <c r="A5" s="60">
        <v>2017</v>
      </c>
      <c r="B5" s="76">
        <v>7000</v>
      </c>
      <c r="E5" s="19" t="s">
        <v>268</v>
      </c>
    </row>
    <row r="6" spans="1:5" ht="15" customHeight="1" x14ac:dyDescent="0.25">
      <c r="A6" s="62">
        <v>2018</v>
      </c>
      <c r="B6" s="78">
        <v>5500</v>
      </c>
      <c r="C6" s="27"/>
      <c r="D6" s="27"/>
      <c r="E6" s="63" t="s">
        <v>173</v>
      </c>
    </row>
    <row r="7" spans="1:5" ht="15" customHeight="1" x14ac:dyDescent="0.25">
      <c r="A7" s="60">
        <v>2019</v>
      </c>
      <c r="B7" s="76">
        <v>9300</v>
      </c>
      <c r="C7" s="76">
        <v>4700</v>
      </c>
      <c r="D7" s="79">
        <f>C7-B7</f>
        <v>-4600</v>
      </c>
      <c r="E7" s="19" t="s">
        <v>269</v>
      </c>
    </row>
    <row r="8" spans="1:5" ht="15" customHeight="1" x14ac:dyDescent="0.25">
      <c r="A8" s="62">
        <v>2020</v>
      </c>
      <c r="B8" s="78">
        <v>10000</v>
      </c>
      <c r="C8" s="27"/>
      <c r="D8" s="27"/>
      <c r="E8" s="63" t="s">
        <v>270</v>
      </c>
    </row>
    <row r="9" spans="1:5" ht="15" customHeight="1" x14ac:dyDescent="0.25">
      <c r="A9" s="60">
        <v>2021</v>
      </c>
      <c r="E9" s="19" t="s">
        <v>146</v>
      </c>
    </row>
    <row r="10" spans="1:5" ht="15" customHeight="1" x14ac:dyDescent="0.25">
      <c r="A10" s="62">
        <v>2022</v>
      </c>
      <c r="B10" s="27"/>
      <c r="C10" s="27"/>
      <c r="D10" s="27"/>
      <c r="E10" s="63" t="s">
        <v>271</v>
      </c>
    </row>
    <row r="11" spans="1:5" ht="15" customHeight="1" x14ac:dyDescent="0.25">
      <c r="A11" s="60">
        <v>2023</v>
      </c>
      <c r="E11" s="19"/>
    </row>
    <row r="12" spans="1:5" ht="15" customHeight="1" x14ac:dyDescent="0.25">
      <c r="A12" s="62">
        <v>2024</v>
      </c>
      <c r="B12" s="78">
        <v>7325</v>
      </c>
      <c r="C12" s="78">
        <v>5970</v>
      </c>
      <c r="D12" s="80">
        <f>C12-B12</f>
        <v>-1355</v>
      </c>
      <c r="E12" s="63" t="s">
        <v>272</v>
      </c>
    </row>
    <row r="13" spans="1:5" ht="15" customHeight="1" x14ac:dyDescent="0.25">
      <c r="A13" s="81">
        <v>2025</v>
      </c>
      <c r="B13" s="82">
        <v>15000</v>
      </c>
      <c r="C13" s="82">
        <v>5800</v>
      </c>
      <c r="D13" s="83">
        <f>C13-B13</f>
        <v>-9200</v>
      </c>
      <c r="E13" s="19" t="s">
        <v>273</v>
      </c>
    </row>
    <row r="15" spans="1:5" ht="15" customHeight="1" x14ac:dyDescent="0.25">
      <c r="A15" s="6" t="s">
        <v>274</v>
      </c>
      <c r="B15" s="6"/>
      <c r="C15" s="6"/>
      <c r="D15" s="6"/>
      <c r="E15" s="6"/>
    </row>
    <row r="16" spans="1:5" ht="15" customHeight="1" x14ac:dyDescent="0.25">
      <c r="A16" s="6" t="s">
        <v>275</v>
      </c>
      <c r="B16" s="6"/>
      <c r="C16" s="6"/>
      <c r="D16" s="6"/>
      <c r="E16" s="6"/>
    </row>
    <row r="17" spans="1:1" ht="15" customHeight="1" x14ac:dyDescent="0.25">
      <c r="A17" s="8" t="s">
        <v>276</v>
      </c>
    </row>
  </sheetData>
  <mergeCells count="3">
    <mergeCell ref="A1:E1"/>
    <mergeCell ref="A15:E15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6"/>
  <sheetViews>
    <sheetView zoomScaleNormal="100" workbookViewId="0"/>
  </sheetViews>
  <sheetFormatPr defaultColWidth="8.7109375" defaultRowHeight="15" x14ac:dyDescent="0.25"/>
  <cols>
    <col min="1" max="1" width="45" customWidth="1"/>
    <col min="2" max="2" width="18" customWidth="1"/>
    <col min="3" max="3" width="40" customWidth="1"/>
  </cols>
  <sheetData>
    <row r="1" spans="1:3" ht="17.25" customHeight="1" x14ac:dyDescent="0.25">
      <c r="A1" s="7" t="s">
        <v>277</v>
      </c>
      <c r="B1" s="7"/>
      <c r="C1" s="7"/>
    </row>
    <row r="2" spans="1:3" ht="15" customHeight="1" x14ac:dyDescent="0.25">
      <c r="A2" s="8" t="s">
        <v>278</v>
      </c>
    </row>
    <row r="4" spans="1:3" ht="15" customHeight="1" x14ac:dyDescent="0.25">
      <c r="A4" s="9" t="s">
        <v>279</v>
      </c>
    </row>
    <row r="5" spans="1:3" ht="15" customHeight="1" x14ac:dyDescent="0.25">
      <c r="A5" s="20" t="s">
        <v>280</v>
      </c>
      <c r="B5" s="26" t="s">
        <v>281</v>
      </c>
    </row>
    <row r="6" spans="1:3" ht="15" customHeight="1" x14ac:dyDescent="0.25">
      <c r="A6" s="75" t="s">
        <v>282</v>
      </c>
      <c r="B6" s="23" t="s">
        <v>283</v>
      </c>
    </row>
    <row r="7" spans="1:3" ht="15" customHeight="1" x14ac:dyDescent="0.25">
      <c r="A7" s="20" t="s">
        <v>284</v>
      </c>
      <c r="B7" s="26" t="s">
        <v>285</v>
      </c>
    </row>
    <row r="8" spans="1:3" ht="15" customHeight="1" x14ac:dyDescent="0.25">
      <c r="A8" s="75" t="s">
        <v>286</v>
      </c>
      <c r="B8" s="23" t="s">
        <v>249</v>
      </c>
    </row>
    <row r="9" spans="1:3" ht="15" customHeight="1" x14ac:dyDescent="0.25">
      <c r="A9" s="20" t="s">
        <v>287</v>
      </c>
      <c r="B9" s="26" t="s">
        <v>288</v>
      </c>
    </row>
    <row r="10" spans="1:3" ht="15" customHeight="1" x14ac:dyDescent="0.25">
      <c r="A10" s="75" t="s">
        <v>289</v>
      </c>
      <c r="B10" s="23" t="s">
        <v>290</v>
      </c>
    </row>
    <row r="11" spans="1:3" ht="15" customHeight="1" x14ac:dyDescent="0.25">
      <c r="A11" s="20" t="s">
        <v>291</v>
      </c>
      <c r="B11" s="26" t="s">
        <v>292</v>
      </c>
    </row>
    <row r="12" spans="1:3" ht="15" customHeight="1" x14ac:dyDescent="0.25">
      <c r="A12" s="75" t="s">
        <v>293</v>
      </c>
      <c r="B12" s="23" t="s">
        <v>294</v>
      </c>
    </row>
    <row r="13" spans="1:3" ht="15" customHeight="1" x14ac:dyDescent="0.25">
      <c r="A13" s="20" t="s">
        <v>295</v>
      </c>
      <c r="B13" s="26" t="s">
        <v>296</v>
      </c>
    </row>
    <row r="14" spans="1:3" ht="15" customHeight="1" x14ac:dyDescent="0.25">
      <c r="A14" s="75" t="s">
        <v>297</v>
      </c>
      <c r="B14" s="23" t="s">
        <v>298</v>
      </c>
    </row>
    <row r="15" spans="1:3" ht="15" customHeight="1" x14ac:dyDescent="0.25">
      <c r="A15" s="20" t="s">
        <v>299</v>
      </c>
      <c r="B15" s="26" t="s">
        <v>300</v>
      </c>
    </row>
    <row r="16" spans="1:3" ht="15" customHeight="1" x14ac:dyDescent="0.25">
      <c r="A16" s="75" t="s">
        <v>301</v>
      </c>
      <c r="B16" s="23" t="s">
        <v>302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1"/>
  <sheetViews>
    <sheetView zoomScaleNormal="100" workbookViewId="0"/>
  </sheetViews>
  <sheetFormatPr defaultColWidth="8.7109375" defaultRowHeight="15" x14ac:dyDescent="0.25"/>
  <cols>
    <col min="1" max="1" width="90" customWidth="1"/>
    <col min="2" max="3" width="20" customWidth="1"/>
  </cols>
  <sheetData>
    <row r="1" spans="1:3" ht="17.25" customHeight="1" x14ac:dyDescent="0.25">
      <c r="A1" s="7" t="s">
        <v>303</v>
      </c>
      <c r="B1" s="7"/>
      <c r="C1" s="7"/>
    </row>
    <row r="3" spans="1:3" ht="15" customHeight="1" x14ac:dyDescent="0.25">
      <c r="A3" s="9" t="s">
        <v>304</v>
      </c>
    </row>
    <row r="4" spans="1:3" ht="15" customHeight="1" x14ac:dyDescent="0.25">
      <c r="A4" s="1" t="s">
        <v>305</v>
      </c>
      <c r="B4" s="1"/>
      <c r="C4" s="1"/>
    </row>
    <row r="5" spans="1:3" ht="15" customHeight="1" x14ac:dyDescent="0.25">
      <c r="A5" s="3" t="s">
        <v>306</v>
      </c>
      <c r="B5" s="3"/>
      <c r="C5" s="3"/>
    </row>
    <row r="6" spans="1:3" ht="15" customHeight="1" x14ac:dyDescent="0.25">
      <c r="A6" s="3" t="s">
        <v>307</v>
      </c>
      <c r="B6" s="3"/>
      <c r="C6" s="3"/>
    </row>
    <row r="7" spans="1:3" ht="15" customHeight="1" x14ac:dyDescent="0.25">
      <c r="A7" s="3" t="s">
        <v>308</v>
      </c>
      <c r="B7" s="3"/>
      <c r="C7" s="3"/>
    </row>
    <row r="8" spans="1:3" ht="15" customHeight="1" x14ac:dyDescent="0.25">
      <c r="A8" s="1"/>
      <c r="B8" s="1"/>
      <c r="C8" s="1"/>
    </row>
    <row r="9" spans="1:3" ht="15" customHeight="1" x14ac:dyDescent="0.25">
      <c r="A9" s="1" t="s">
        <v>309</v>
      </c>
      <c r="B9" s="1"/>
      <c r="C9" s="1"/>
    </row>
    <row r="10" spans="1:3" ht="15" customHeight="1" x14ac:dyDescent="0.25">
      <c r="A10" s="3" t="s">
        <v>310</v>
      </c>
      <c r="B10" s="3"/>
      <c r="C10" s="3"/>
    </row>
    <row r="11" spans="1:3" ht="15" customHeight="1" x14ac:dyDescent="0.25">
      <c r="A11" s="3" t="s">
        <v>311</v>
      </c>
      <c r="B11" s="3"/>
      <c r="C11" s="3"/>
    </row>
    <row r="12" spans="1:3" ht="15" customHeight="1" x14ac:dyDescent="0.25">
      <c r="A12" s="3" t="s">
        <v>312</v>
      </c>
      <c r="B12" s="3"/>
      <c r="C12" s="3"/>
    </row>
    <row r="13" spans="1:3" ht="15" customHeight="1" x14ac:dyDescent="0.25">
      <c r="A13" s="1"/>
      <c r="B13" s="1"/>
      <c r="C13" s="1"/>
    </row>
    <row r="14" spans="1:3" ht="15" customHeight="1" x14ac:dyDescent="0.25">
      <c r="A14" s="1" t="s">
        <v>313</v>
      </c>
      <c r="B14" s="1"/>
      <c r="C14" s="1"/>
    </row>
    <row r="15" spans="1:3" ht="15" customHeight="1" x14ac:dyDescent="0.25">
      <c r="A15" s="3" t="s">
        <v>314</v>
      </c>
      <c r="B15" s="3"/>
      <c r="C15" s="3"/>
    </row>
    <row r="16" spans="1:3" ht="15" customHeight="1" x14ac:dyDescent="0.25">
      <c r="A16" s="3" t="s">
        <v>315</v>
      </c>
      <c r="B16" s="3"/>
      <c r="C16" s="3"/>
    </row>
    <row r="17" spans="1:3" ht="15" customHeight="1" x14ac:dyDescent="0.25">
      <c r="A17" s="1"/>
      <c r="B17" s="1"/>
      <c r="C17" s="1"/>
    </row>
    <row r="18" spans="1:3" ht="15" customHeight="1" x14ac:dyDescent="0.25">
      <c r="A18" s="1" t="s">
        <v>316</v>
      </c>
      <c r="B18" s="1"/>
      <c r="C18" s="1"/>
    </row>
    <row r="19" spans="1:3" ht="15" customHeight="1" x14ac:dyDescent="0.25">
      <c r="A19" s="3" t="s">
        <v>317</v>
      </c>
      <c r="B19" s="3"/>
      <c r="C19" s="3"/>
    </row>
    <row r="20" spans="1:3" ht="15" customHeight="1" x14ac:dyDescent="0.25">
      <c r="A20" s="3" t="s">
        <v>318</v>
      </c>
      <c r="B20" s="3"/>
      <c r="C20" s="3"/>
    </row>
    <row r="22" spans="1:3" ht="15" customHeight="1" x14ac:dyDescent="0.25">
      <c r="A22" s="9" t="s">
        <v>319</v>
      </c>
    </row>
    <row r="23" spans="1:3" ht="15" customHeight="1" x14ac:dyDescent="0.25">
      <c r="A23" s="1" t="s">
        <v>320</v>
      </c>
      <c r="B23" s="1"/>
      <c r="C23" s="1"/>
    </row>
    <row r="24" spans="1:3" ht="15" customHeight="1" x14ac:dyDescent="0.25">
      <c r="A24" s="3" t="s">
        <v>321</v>
      </c>
      <c r="B24" s="3"/>
      <c r="C24" s="3"/>
    </row>
    <row r="25" spans="1:3" ht="15" customHeight="1" x14ac:dyDescent="0.25">
      <c r="A25" s="1"/>
      <c r="B25" s="1"/>
      <c r="C25" s="1"/>
    </row>
    <row r="26" spans="1:3" ht="15" customHeight="1" x14ac:dyDescent="0.25">
      <c r="A26" s="1" t="s">
        <v>322</v>
      </c>
      <c r="B26" s="1"/>
      <c r="C26" s="1"/>
    </row>
    <row r="27" spans="1:3" ht="15" customHeight="1" x14ac:dyDescent="0.25">
      <c r="A27" s="3" t="s">
        <v>323</v>
      </c>
      <c r="B27" s="3"/>
      <c r="C27" s="3"/>
    </row>
    <row r="28" spans="1:3" ht="15" customHeight="1" x14ac:dyDescent="0.25">
      <c r="A28" s="1"/>
      <c r="B28" s="1"/>
      <c r="C28" s="1"/>
    </row>
    <row r="29" spans="1:3" ht="15" customHeight="1" x14ac:dyDescent="0.25">
      <c r="A29" s="1" t="s">
        <v>324</v>
      </c>
      <c r="B29" s="1"/>
      <c r="C29" s="1"/>
    </row>
    <row r="30" spans="1:3" ht="15" customHeight="1" x14ac:dyDescent="0.25">
      <c r="A30" s="3" t="s">
        <v>325</v>
      </c>
      <c r="B30" s="3"/>
      <c r="C30" s="3"/>
    </row>
    <row r="31" spans="1:3" ht="15" customHeight="1" x14ac:dyDescent="0.25">
      <c r="A31" s="1"/>
      <c r="B31" s="1"/>
      <c r="C31" s="1"/>
    </row>
    <row r="32" spans="1:3" ht="15" customHeight="1" x14ac:dyDescent="0.25">
      <c r="A32" s="1" t="s">
        <v>326</v>
      </c>
      <c r="B32" s="1"/>
      <c r="C32" s="1"/>
    </row>
    <row r="33" spans="1:3" ht="15" customHeight="1" x14ac:dyDescent="0.25">
      <c r="A33" s="3" t="s">
        <v>327</v>
      </c>
      <c r="B33" s="3"/>
      <c r="C33" s="3"/>
    </row>
    <row r="35" spans="1:3" ht="15" customHeight="1" x14ac:dyDescent="0.25">
      <c r="A35" s="9" t="s">
        <v>328</v>
      </c>
    </row>
    <row r="36" spans="1:3" ht="15" customHeight="1" x14ac:dyDescent="0.25">
      <c r="A36" s="1" t="s">
        <v>329</v>
      </c>
      <c r="B36" s="1"/>
      <c r="C36" s="1"/>
    </row>
    <row r="37" spans="1:3" ht="15" customHeight="1" x14ac:dyDescent="0.25">
      <c r="A37" s="3" t="s">
        <v>330</v>
      </c>
      <c r="B37" s="3"/>
      <c r="C37" s="3"/>
    </row>
    <row r="38" spans="1:3" ht="15" customHeight="1" x14ac:dyDescent="0.25">
      <c r="A38" s="1"/>
      <c r="B38" s="1"/>
      <c r="C38" s="1"/>
    </row>
    <row r="39" spans="1:3" ht="15" customHeight="1" x14ac:dyDescent="0.25">
      <c r="A39" s="1" t="s">
        <v>331</v>
      </c>
      <c r="B39" s="1"/>
      <c r="C39" s="1"/>
    </row>
    <row r="40" spans="1:3" ht="15" customHeight="1" x14ac:dyDescent="0.25">
      <c r="A40" s="1"/>
      <c r="B40" s="1"/>
      <c r="C40" s="1"/>
    </row>
    <row r="41" spans="1:3" ht="15" customHeight="1" x14ac:dyDescent="0.25">
      <c r="A41" s="1" t="s">
        <v>332</v>
      </c>
      <c r="B41" s="1"/>
      <c r="C41" s="1"/>
    </row>
    <row r="42" spans="1:3" ht="15" customHeight="1" x14ac:dyDescent="0.25">
      <c r="A42" s="3" t="s">
        <v>333</v>
      </c>
      <c r="B42" s="3"/>
      <c r="C42" s="3"/>
    </row>
    <row r="44" spans="1:3" ht="15" customHeight="1" x14ac:dyDescent="0.25">
      <c r="A44" s="9" t="s">
        <v>334</v>
      </c>
    </row>
    <row r="45" spans="1:3" ht="15" customHeight="1" x14ac:dyDescent="0.25">
      <c r="A45" s="1" t="s">
        <v>335</v>
      </c>
      <c r="B45" s="1"/>
      <c r="C45" s="1"/>
    </row>
    <row r="46" spans="1:3" ht="15" customHeight="1" x14ac:dyDescent="0.25">
      <c r="A46" s="1"/>
      <c r="B46" s="1"/>
      <c r="C46" s="1"/>
    </row>
    <row r="47" spans="1:3" ht="15" customHeight="1" x14ac:dyDescent="0.25">
      <c r="A47" s="1" t="s">
        <v>336</v>
      </c>
      <c r="B47" s="1"/>
      <c r="C47" s="1"/>
    </row>
    <row r="48" spans="1:3" ht="15" customHeight="1" x14ac:dyDescent="0.25">
      <c r="A48" s="3" t="s">
        <v>337</v>
      </c>
      <c r="B48" s="3"/>
      <c r="C48" s="3"/>
    </row>
    <row r="49" spans="1:3" ht="15" customHeight="1" x14ac:dyDescent="0.25">
      <c r="A49" s="3" t="s">
        <v>338</v>
      </c>
      <c r="B49" s="3"/>
      <c r="C49" s="3"/>
    </row>
    <row r="50" spans="1:3" ht="15" customHeight="1" x14ac:dyDescent="0.25">
      <c r="A50" s="3" t="s">
        <v>339</v>
      </c>
      <c r="B50" s="3"/>
      <c r="C50" s="3"/>
    </row>
    <row r="51" spans="1:3" ht="15" customHeight="1" x14ac:dyDescent="0.25">
      <c r="A51" s="1"/>
      <c r="B51" s="1"/>
      <c r="C51" s="1"/>
    </row>
    <row r="52" spans="1:3" ht="15" customHeight="1" x14ac:dyDescent="0.25">
      <c r="A52" s="1" t="s">
        <v>340</v>
      </c>
      <c r="B52" s="1"/>
      <c r="C52" s="1"/>
    </row>
    <row r="53" spans="1:3" ht="15" customHeight="1" x14ac:dyDescent="0.25">
      <c r="A53" s="3" t="s">
        <v>341</v>
      </c>
      <c r="B53" s="3"/>
      <c r="C53" s="3"/>
    </row>
    <row r="54" spans="1:3" ht="15" customHeight="1" x14ac:dyDescent="0.25">
      <c r="A54" s="3" t="s">
        <v>342</v>
      </c>
      <c r="B54" s="3"/>
      <c r="C54" s="3"/>
    </row>
    <row r="55" spans="1:3" ht="15" customHeight="1" x14ac:dyDescent="0.25">
      <c r="A55" s="3" t="s">
        <v>343</v>
      </c>
      <c r="B55" s="3"/>
      <c r="C55" s="3"/>
    </row>
    <row r="56" spans="1:3" ht="15" customHeight="1" x14ac:dyDescent="0.25">
      <c r="A56" s="1"/>
      <c r="B56" s="1"/>
      <c r="C56" s="1"/>
    </row>
    <row r="57" spans="1:3" ht="15" customHeight="1" x14ac:dyDescent="0.25">
      <c r="A57" s="1" t="s">
        <v>344</v>
      </c>
      <c r="B57" s="1"/>
      <c r="C57" s="1"/>
    </row>
    <row r="59" spans="1:3" ht="15" customHeight="1" x14ac:dyDescent="0.25">
      <c r="A59" s="20" t="s">
        <v>345</v>
      </c>
    </row>
    <row r="60" spans="1:3" ht="15" customHeight="1" x14ac:dyDescent="0.25">
      <c r="A60" s="26" t="s">
        <v>346</v>
      </c>
    </row>
    <row r="61" spans="1:3" ht="15" customHeight="1" x14ac:dyDescent="0.25">
      <c r="A61" s="26" t="s">
        <v>347</v>
      </c>
    </row>
    <row r="62" spans="1:3" ht="15" customHeight="1" x14ac:dyDescent="0.25">
      <c r="A62" s="26" t="s">
        <v>348</v>
      </c>
    </row>
    <row r="63" spans="1:3" ht="15" customHeight="1" x14ac:dyDescent="0.25">
      <c r="A63" s="26" t="s">
        <v>349</v>
      </c>
    </row>
    <row r="64" spans="1:3" ht="15" customHeight="1" x14ac:dyDescent="0.25">
      <c r="A64" s="26" t="s">
        <v>350</v>
      </c>
    </row>
    <row r="66" spans="1:1" x14ac:dyDescent="0.25">
      <c r="A66" s="20" t="s">
        <v>351</v>
      </c>
    </row>
    <row r="67" spans="1:1" x14ac:dyDescent="0.25">
      <c r="A67" s="26" t="s">
        <v>352</v>
      </c>
    </row>
    <row r="68" spans="1:1" x14ac:dyDescent="0.25">
      <c r="A68" s="26" t="s">
        <v>353</v>
      </c>
    </row>
    <row r="69" spans="1:1" x14ac:dyDescent="0.25">
      <c r="A69" s="26" t="s">
        <v>354</v>
      </c>
    </row>
    <row r="70" spans="1:1" x14ac:dyDescent="0.25">
      <c r="A70" s="26" t="s">
        <v>355</v>
      </c>
    </row>
    <row r="71" spans="1:1" x14ac:dyDescent="0.25">
      <c r="A71" s="26" t="s">
        <v>356</v>
      </c>
    </row>
  </sheetData>
  <mergeCells count="49">
    <mergeCell ref="A54:C54"/>
    <mergeCell ref="A55:C55"/>
    <mergeCell ref="A56:C56"/>
    <mergeCell ref="A57:C57"/>
    <mergeCell ref="A49:C49"/>
    <mergeCell ref="A50:C50"/>
    <mergeCell ref="A51:C51"/>
    <mergeCell ref="A52:C52"/>
    <mergeCell ref="A53:C53"/>
    <mergeCell ref="A42:C42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6:C36"/>
    <mergeCell ref="A25:C25"/>
    <mergeCell ref="A26:C26"/>
    <mergeCell ref="A27:C27"/>
    <mergeCell ref="A28:C28"/>
    <mergeCell ref="A29:C29"/>
    <mergeCell ref="A18:C18"/>
    <mergeCell ref="A19:C19"/>
    <mergeCell ref="A20:C20"/>
    <mergeCell ref="A23:C23"/>
    <mergeCell ref="A24:C24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C1"/>
    <mergeCell ref="A4:C4"/>
    <mergeCell ref="A5:C5"/>
    <mergeCell ref="A6:C6"/>
    <mergeCell ref="A7:C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Normal="100" workbookViewId="0"/>
  </sheetViews>
  <sheetFormatPr defaultColWidth="8.7109375" defaultRowHeight="15" x14ac:dyDescent="0.25"/>
  <cols>
    <col min="1" max="1" width="30" customWidth="1"/>
    <col min="2" max="6" width="14" customWidth="1"/>
    <col min="7" max="7" width="18" customWidth="1"/>
  </cols>
  <sheetData>
    <row r="1" spans="1:7" ht="17.25" customHeight="1" x14ac:dyDescent="0.25">
      <c r="A1" s="7" t="s">
        <v>35</v>
      </c>
      <c r="B1" s="7"/>
      <c r="C1" s="7"/>
      <c r="D1" s="7"/>
      <c r="E1" s="7"/>
      <c r="F1" s="7"/>
      <c r="G1" s="7"/>
    </row>
    <row r="2" spans="1:7" ht="15" customHeight="1" x14ac:dyDescent="0.25">
      <c r="A2" s="8" t="s">
        <v>36</v>
      </c>
    </row>
    <row r="4" spans="1:7" ht="26.25" customHeight="1" x14ac:dyDescent="0.25">
      <c r="A4" s="10" t="s">
        <v>37</v>
      </c>
      <c r="B4" s="10" t="s">
        <v>38</v>
      </c>
      <c r="C4" s="10" t="s">
        <v>39</v>
      </c>
      <c r="D4" s="10" t="s">
        <v>40</v>
      </c>
      <c r="E4" s="10" t="s">
        <v>41</v>
      </c>
      <c r="F4" s="10" t="s">
        <v>42</v>
      </c>
      <c r="G4" s="10" t="s">
        <v>43</v>
      </c>
    </row>
    <row r="5" spans="1:7" ht="15" customHeight="1" x14ac:dyDescent="0.25">
      <c r="A5" s="20" t="s">
        <v>44</v>
      </c>
      <c r="B5" s="21">
        <v>5.2999999999999999E-2</v>
      </c>
      <c r="C5" s="21">
        <v>5.5E-2</v>
      </c>
      <c r="D5" s="21">
        <v>5.7000000000000002E-2</v>
      </c>
      <c r="E5" s="21">
        <v>5.8000000000000003E-2</v>
      </c>
      <c r="F5" s="21">
        <v>5.7000000000000002E-2</v>
      </c>
      <c r="G5" s="22">
        <f>(F5-B5)*10000</f>
        <v>40.000000000000036</v>
      </c>
    </row>
    <row r="6" spans="1:7" ht="15" customHeight="1" x14ac:dyDescent="0.25">
      <c r="A6" s="23" t="s">
        <v>45</v>
      </c>
      <c r="B6" s="24">
        <v>5.6000000000000001E-2</v>
      </c>
      <c r="C6" s="24">
        <v>5.8000000000000003E-2</v>
      </c>
      <c r="D6" s="24">
        <v>0.06</v>
      </c>
      <c r="E6" s="24">
        <v>6.0999999999999999E-2</v>
      </c>
      <c r="F6" s="24">
        <v>0.06</v>
      </c>
      <c r="G6" s="25">
        <f>(F6-B6)*10000</f>
        <v>39.999999999999964</v>
      </c>
    </row>
    <row r="7" spans="1:7" ht="15" customHeight="1" x14ac:dyDescent="0.25">
      <c r="A7" s="26" t="s">
        <v>46</v>
      </c>
      <c r="B7" s="21">
        <v>5.7000000000000002E-2</v>
      </c>
      <c r="C7" s="21">
        <v>0.06</v>
      </c>
      <c r="D7" s="21">
        <v>6.3E-2</v>
      </c>
      <c r="E7" s="21">
        <v>6.4000000000000001E-2</v>
      </c>
      <c r="F7" s="21">
        <v>6.3E-2</v>
      </c>
      <c r="G7" s="22">
        <f>(F7-B7)*10000</f>
        <v>59.999999999999986</v>
      </c>
    </row>
    <row r="8" spans="1:7" ht="15" customHeight="1" x14ac:dyDescent="0.25">
      <c r="A8" s="23" t="s">
        <v>47</v>
      </c>
      <c r="B8" s="24">
        <v>4.9000000000000002E-2</v>
      </c>
      <c r="C8" s="24">
        <v>5.1999999999999998E-2</v>
      </c>
      <c r="D8" s="24">
        <v>5.3999999999999999E-2</v>
      </c>
      <c r="E8" s="24">
        <v>5.2999999999999999E-2</v>
      </c>
      <c r="F8" s="24">
        <v>5.3999999999999999E-2</v>
      </c>
      <c r="G8" s="25">
        <f>(F8-B8)*10000</f>
        <v>49.999999999999972</v>
      </c>
    </row>
    <row r="9" spans="1:7" ht="15" customHeight="1" x14ac:dyDescent="0.25">
      <c r="A9" s="26" t="s">
        <v>48</v>
      </c>
      <c r="B9" s="21">
        <v>5.5E-2</v>
      </c>
      <c r="C9" s="21">
        <v>5.6000000000000001E-2</v>
      </c>
      <c r="D9" s="21">
        <v>5.8000000000000003E-2</v>
      </c>
      <c r="E9" s="21">
        <v>5.8999999999999997E-2</v>
      </c>
      <c r="F9" s="21">
        <v>5.8000000000000003E-2</v>
      </c>
      <c r="G9" s="22">
        <f>(F9-B9)*10000</f>
        <v>30.000000000000028</v>
      </c>
    </row>
    <row r="10" spans="1:7" ht="15" customHeight="1" x14ac:dyDescent="0.25">
      <c r="A10" s="23"/>
      <c r="B10" s="27"/>
      <c r="C10" s="27"/>
      <c r="D10" s="27"/>
      <c r="E10" s="27"/>
      <c r="F10" s="27"/>
      <c r="G10" s="27"/>
    </row>
    <row r="11" spans="1:7" ht="15" customHeight="1" x14ac:dyDescent="0.25">
      <c r="A11" s="9" t="s">
        <v>49</v>
      </c>
    </row>
    <row r="12" spans="1:7" ht="15" customHeight="1" x14ac:dyDescent="0.25">
      <c r="A12" s="23" t="s">
        <v>50</v>
      </c>
      <c r="B12" s="24">
        <v>0.02</v>
      </c>
      <c r="C12" s="24">
        <v>2.4E-2</v>
      </c>
      <c r="D12" s="24">
        <v>2.5000000000000001E-2</v>
      </c>
      <c r="E12" s="24">
        <v>2.7E-2</v>
      </c>
      <c r="F12" s="24">
        <v>2.7E-2</v>
      </c>
      <c r="G12" s="25">
        <f t="shared" ref="G12:G29" si="0">(F12-B12)*10000</f>
        <v>69.999999999999986</v>
      </c>
    </row>
    <row r="13" spans="1:7" ht="15" customHeight="1" x14ac:dyDescent="0.25">
      <c r="A13" s="26" t="s">
        <v>51</v>
      </c>
      <c r="B13" s="21">
        <v>2.4E-2</v>
      </c>
      <c r="C13" s="21">
        <v>2.5999999999999999E-2</v>
      </c>
      <c r="D13" s="21">
        <v>0.03</v>
      </c>
      <c r="E13" s="21">
        <v>3.5000000000000003E-2</v>
      </c>
      <c r="F13" s="21">
        <v>3.6999999999999998E-2</v>
      </c>
      <c r="G13" s="22">
        <f t="shared" si="0"/>
        <v>129.99999999999997</v>
      </c>
    </row>
    <row r="14" spans="1:7" ht="15" customHeight="1" x14ac:dyDescent="0.25">
      <c r="A14" s="23" t="s">
        <v>52</v>
      </c>
      <c r="B14" s="24">
        <v>3.2000000000000001E-2</v>
      </c>
      <c r="C14" s="24">
        <v>2.8000000000000001E-2</v>
      </c>
      <c r="D14" s="24">
        <v>2.9000000000000001E-2</v>
      </c>
      <c r="E14" s="24">
        <v>2.9000000000000001E-2</v>
      </c>
      <c r="F14" s="24">
        <v>3.1E-2</v>
      </c>
      <c r="G14" s="25">
        <f t="shared" si="0"/>
        <v>-10.000000000000009</v>
      </c>
    </row>
    <row r="15" spans="1:7" ht="15" customHeight="1" x14ac:dyDescent="0.25">
      <c r="A15" s="26" t="s">
        <v>53</v>
      </c>
      <c r="B15" s="21">
        <v>3.2000000000000001E-2</v>
      </c>
      <c r="C15" s="21">
        <v>3.5000000000000003E-2</v>
      </c>
      <c r="D15" s="21">
        <v>3.6999999999999998E-2</v>
      </c>
      <c r="E15" s="21">
        <v>3.9E-2</v>
      </c>
      <c r="F15" s="21">
        <v>3.7999999999999999E-2</v>
      </c>
      <c r="G15" s="22">
        <f t="shared" si="0"/>
        <v>59.999999999999986</v>
      </c>
    </row>
    <row r="16" spans="1:7" ht="15" customHeight="1" x14ac:dyDescent="0.25">
      <c r="A16" s="23" t="s">
        <v>54</v>
      </c>
      <c r="B16" s="24">
        <v>3.5000000000000003E-2</v>
      </c>
      <c r="C16" s="24">
        <v>4.1000000000000002E-2</v>
      </c>
      <c r="D16" s="24">
        <v>3.6999999999999998E-2</v>
      </c>
      <c r="E16" s="24">
        <v>3.6999999999999998E-2</v>
      </c>
      <c r="F16" s="24">
        <v>3.4000000000000002E-2</v>
      </c>
      <c r="G16" s="25">
        <f t="shared" si="0"/>
        <v>-10.000000000000009</v>
      </c>
    </row>
    <row r="17" spans="1:7" ht="15" customHeight="1" x14ac:dyDescent="0.25">
      <c r="A17" s="26" t="s">
        <v>55</v>
      </c>
      <c r="B17" s="21">
        <v>3.9E-2</v>
      </c>
      <c r="C17" s="21">
        <v>4.2000000000000003E-2</v>
      </c>
      <c r="D17" s="21">
        <v>4.2000000000000003E-2</v>
      </c>
      <c r="E17" s="21">
        <v>3.9E-2</v>
      </c>
      <c r="F17" s="21">
        <v>4.1000000000000002E-2</v>
      </c>
      <c r="G17" s="22">
        <f t="shared" si="0"/>
        <v>20.000000000000018</v>
      </c>
    </row>
    <row r="18" spans="1:7" ht="15" customHeight="1" x14ac:dyDescent="0.25">
      <c r="A18" s="23" t="s">
        <v>56</v>
      </c>
      <c r="B18" s="24">
        <v>4.2000000000000003E-2</v>
      </c>
      <c r="C18" s="24">
        <v>4.3999999999999997E-2</v>
      </c>
      <c r="D18" s="24">
        <v>4.4999999999999998E-2</v>
      </c>
      <c r="E18" s="24">
        <v>4.4999999999999998E-2</v>
      </c>
      <c r="F18" s="24">
        <v>4.5999999999999999E-2</v>
      </c>
      <c r="G18" s="25">
        <f t="shared" si="0"/>
        <v>39.999999999999964</v>
      </c>
    </row>
    <row r="19" spans="1:7" ht="15" customHeight="1" x14ac:dyDescent="0.25">
      <c r="A19" s="26" t="s">
        <v>57</v>
      </c>
      <c r="B19" s="21">
        <v>5.3999999999999999E-2</v>
      </c>
      <c r="C19" s="21">
        <v>5.2999999999999999E-2</v>
      </c>
      <c r="D19" s="21">
        <v>5.1999999999999998E-2</v>
      </c>
      <c r="E19" s="21">
        <v>5.5E-2</v>
      </c>
      <c r="F19" s="21">
        <v>5.2999999999999999E-2</v>
      </c>
      <c r="G19" s="22">
        <f t="shared" si="0"/>
        <v>-10.000000000000009</v>
      </c>
    </row>
    <row r="20" spans="1:7" ht="15" customHeight="1" x14ac:dyDescent="0.25">
      <c r="A20" s="23" t="s">
        <v>58</v>
      </c>
      <c r="B20" s="24">
        <v>5.5E-2</v>
      </c>
      <c r="C20" s="24">
        <v>5.7000000000000002E-2</v>
      </c>
      <c r="D20" s="24">
        <v>5.8999999999999997E-2</v>
      </c>
      <c r="E20" s="24">
        <v>5.7000000000000002E-2</v>
      </c>
      <c r="F20" s="24">
        <v>5.5E-2</v>
      </c>
      <c r="G20" s="25">
        <f t="shared" si="0"/>
        <v>0</v>
      </c>
    </row>
    <row r="21" spans="1:7" ht="15" customHeight="1" x14ac:dyDescent="0.25">
      <c r="A21" s="26" t="s">
        <v>59</v>
      </c>
      <c r="B21" s="21">
        <v>4.3999999999999997E-2</v>
      </c>
      <c r="C21" s="21">
        <v>4.7E-2</v>
      </c>
      <c r="D21" s="21">
        <v>4.9000000000000002E-2</v>
      </c>
      <c r="E21" s="21">
        <v>0.05</v>
      </c>
      <c r="F21" s="21">
        <v>0.05</v>
      </c>
      <c r="G21" s="22">
        <f t="shared" si="0"/>
        <v>60.000000000000057</v>
      </c>
    </row>
    <row r="22" spans="1:7" ht="15" customHeight="1" x14ac:dyDescent="0.25">
      <c r="A22" s="23" t="s">
        <v>60</v>
      </c>
      <c r="B22" s="24">
        <v>6.3E-2</v>
      </c>
      <c r="C22" s="24">
        <v>6.9000000000000006E-2</v>
      </c>
      <c r="D22" s="24">
        <v>7.0000000000000007E-2</v>
      </c>
      <c r="E22" s="24">
        <v>7.0999999999999994E-2</v>
      </c>
      <c r="F22" s="24">
        <v>7.0999999999999994E-2</v>
      </c>
      <c r="G22" s="25">
        <f t="shared" si="0"/>
        <v>79.999999999999929</v>
      </c>
    </row>
    <row r="23" spans="1:7" ht="15" customHeight="1" x14ac:dyDescent="0.25">
      <c r="A23" s="26" t="s">
        <v>61</v>
      </c>
      <c r="B23" s="21">
        <v>6.6000000000000003E-2</v>
      </c>
      <c r="C23" s="21">
        <v>7.0000000000000007E-2</v>
      </c>
      <c r="D23" s="21">
        <v>7.1999999999999995E-2</v>
      </c>
      <c r="E23" s="21">
        <v>7.3999999999999996E-2</v>
      </c>
      <c r="F23" s="21">
        <v>7.3999999999999996E-2</v>
      </c>
      <c r="G23" s="22">
        <f t="shared" si="0"/>
        <v>79.999999999999929</v>
      </c>
    </row>
    <row r="24" spans="1:7" ht="15" customHeight="1" x14ac:dyDescent="0.25">
      <c r="A24" s="23" t="s">
        <v>62</v>
      </c>
      <c r="B24" s="24">
        <v>7.0000000000000007E-2</v>
      </c>
      <c r="C24" s="24">
        <v>7.4999999999999997E-2</v>
      </c>
      <c r="D24" s="24">
        <v>7.9000000000000001E-2</v>
      </c>
      <c r="E24" s="24">
        <v>7.8E-2</v>
      </c>
      <c r="F24" s="24">
        <v>7.0000000000000007E-2</v>
      </c>
      <c r="G24" s="25">
        <f t="shared" si="0"/>
        <v>0</v>
      </c>
    </row>
    <row r="25" spans="1:7" ht="15" customHeight="1" x14ac:dyDescent="0.25">
      <c r="A25" s="26" t="s">
        <v>63</v>
      </c>
      <c r="B25" s="21">
        <v>0.06</v>
      </c>
      <c r="C25" s="21">
        <v>0.06</v>
      </c>
      <c r="D25" s="21">
        <v>6.0999999999999999E-2</v>
      </c>
      <c r="E25" s="21">
        <v>6.2E-2</v>
      </c>
      <c r="F25" s="21">
        <v>6.2E-2</v>
      </c>
      <c r="G25" s="22">
        <f t="shared" si="0"/>
        <v>20.000000000000018</v>
      </c>
    </row>
    <row r="26" spans="1:7" ht="15" customHeight="1" x14ac:dyDescent="0.25">
      <c r="A26" s="23" t="s">
        <v>64</v>
      </c>
      <c r="B26" s="24">
        <v>6.6000000000000003E-2</v>
      </c>
      <c r="C26" s="24">
        <v>6.8000000000000005E-2</v>
      </c>
      <c r="D26" s="24">
        <v>6.9000000000000006E-2</v>
      </c>
      <c r="E26" s="24">
        <v>6.6000000000000003E-2</v>
      </c>
      <c r="F26" s="24">
        <v>6.6000000000000003E-2</v>
      </c>
      <c r="G26" s="25">
        <f t="shared" si="0"/>
        <v>0</v>
      </c>
    </row>
    <row r="27" spans="1:7" ht="15" customHeight="1" x14ac:dyDescent="0.25">
      <c r="A27" s="26" t="s">
        <v>65</v>
      </c>
      <c r="B27" s="21">
        <v>6.5000000000000002E-2</v>
      </c>
      <c r="C27" s="21">
        <v>6.5000000000000002E-2</v>
      </c>
      <c r="D27" s="21">
        <v>5.7000000000000002E-2</v>
      </c>
      <c r="E27" s="21">
        <v>6.3E-2</v>
      </c>
      <c r="F27" s="21">
        <v>5.8000000000000003E-2</v>
      </c>
      <c r="G27" s="22">
        <f t="shared" si="0"/>
        <v>-69.999999999999986</v>
      </c>
    </row>
    <row r="28" spans="1:7" ht="15" customHeight="1" x14ac:dyDescent="0.25">
      <c r="A28" s="23" t="s">
        <v>66</v>
      </c>
      <c r="B28" s="24">
        <v>8.4000000000000005E-2</v>
      </c>
      <c r="C28" s="24">
        <v>9.0999999999999998E-2</v>
      </c>
      <c r="D28" s="24">
        <v>9.5000000000000001E-2</v>
      </c>
      <c r="E28" s="24">
        <v>0.105</v>
      </c>
      <c r="F28" s="24">
        <v>0.108</v>
      </c>
      <c r="G28" s="25">
        <f t="shared" si="0"/>
        <v>239.99999999999994</v>
      </c>
    </row>
    <row r="29" spans="1:7" ht="15" customHeight="1" x14ac:dyDescent="0.25">
      <c r="A29" s="26" t="s">
        <v>67</v>
      </c>
      <c r="B29" s="21">
        <v>4.3999999999999997E-2</v>
      </c>
      <c r="C29" s="21">
        <v>4.8000000000000001E-2</v>
      </c>
      <c r="D29" s="21">
        <v>5.3999999999999999E-2</v>
      </c>
      <c r="E29" s="21">
        <v>6.3E-2</v>
      </c>
      <c r="F29" s="21">
        <v>6.4000000000000001E-2</v>
      </c>
      <c r="G29" s="22">
        <f t="shared" si="0"/>
        <v>200.00000000000003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workbookViewId="0"/>
  </sheetViews>
  <sheetFormatPr defaultColWidth="8.7109375" defaultRowHeight="15" x14ac:dyDescent="0.25"/>
  <cols>
    <col min="1" max="1" width="8" customWidth="1"/>
    <col min="2" max="2" width="16" customWidth="1"/>
    <col min="3" max="3" width="18" customWidth="1"/>
    <col min="4" max="8" width="14" customWidth="1"/>
    <col min="9" max="9" width="65" customWidth="1"/>
  </cols>
  <sheetData>
    <row r="1" spans="1:9" ht="17.25" customHeight="1" x14ac:dyDescent="0.25">
      <c r="A1" s="7" t="s">
        <v>68</v>
      </c>
      <c r="B1" s="7"/>
      <c r="C1" s="7"/>
      <c r="D1" s="7"/>
      <c r="E1" s="7"/>
      <c r="F1" s="7"/>
      <c r="G1" s="7"/>
      <c r="H1" s="7"/>
      <c r="I1" s="7"/>
    </row>
    <row r="2" spans="1:9" ht="15" customHeight="1" x14ac:dyDescent="0.25">
      <c r="A2" s="6" t="s">
        <v>69</v>
      </c>
      <c r="B2" s="6"/>
      <c r="C2" s="6"/>
      <c r="D2" s="6"/>
      <c r="E2" s="6"/>
      <c r="F2" s="6"/>
      <c r="G2" s="6"/>
      <c r="H2" s="6"/>
      <c r="I2" s="6"/>
    </row>
    <row r="3" spans="1:9" ht="15" customHeight="1" x14ac:dyDescent="0.25">
      <c r="A3" s="2" t="s">
        <v>70</v>
      </c>
      <c r="B3" s="2"/>
      <c r="C3" s="2"/>
      <c r="D3" s="2"/>
      <c r="E3" s="2"/>
      <c r="F3" s="2"/>
      <c r="G3" s="2"/>
      <c r="H3" s="2"/>
      <c r="I3" s="2"/>
    </row>
    <row r="5" spans="1:9" ht="34.5" customHeight="1" x14ac:dyDescent="0.25">
      <c r="A5" s="28" t="s">
        <v>71</v>
      </c>
      <c r="B5" s="28" t="s">
        <v>72</v>
      </c>
      <c r="C5" s="28" t="s">
        <v>73</v>
      </c>
      <c r="D5" s="28" t="s">
        <v>74</v>
      </c>
      <c r="E5" s="28" t="s">
        <v>75</v>
      </c>
      <c r="F5" s="28" t="s">
        <v>76</v>
      </c>
      <c r="G5" s="28" t="s">
        <v>77</v>
      </c>
      <c r="H5" s="28" t="s">
        <v>78</v>
      </c>
      <c r="I5" s="28" t="s">
        <v>79</v>
      </c>
    </row>
    <row r="6" spans="1:9" ht="15" customHeight="1" x14ac:dyDescent="0.25">
      <c r="A6" s="29">
        <v>2007</v>
      </c>
      <c r="B6" s="30">
        <v>7.0000000000000007E-2</v>
      </c>
      <c r="C6" s="31"/>
      <c r="D6" s="31"/>
      <c r="E6" s="31"/>
      <c r="F6" s="31"/>
      <c r="G6" s="31"/>
      <c r="H6" s="30">
        <v>3.3000000000000002E-2</v>
      </c>
      <c r="I6" s="32" t="s">
        <v>80</v>
      </c>
    </row>
    <row r="7" spans="1:9" ht="15" customHeight="1" x14ac:dyDescent="0.25">
      <c r="A7" s="33">
        <v>2008</v>
      </c>
      <c r="B7" s="34">
        <v>7.4999999999999997E-2</v>
      </c>
      <c r="C7" s="35">
        <v>9.1999999999999998E-2</v>
      </c>
      <c r="D7" s="36"/>
      <c r="E7" s="36"/>
      <c r="F7" s="36"/>
      <c r="G7" s="36"/>
      <c r="H7" s="34">
        <v>3.5000000000000003E-2</v>
      </c>
      <c r="I7" s="37" t="s">
        <v>81</v>
      </c>
    </row>
    <row r="8" spans="1:9" ht="15" customHeight="1" x14ac:dyDescent="0.25">
      <c r="A8" s="29">
        <v>2009</v>
      </c>
      <c r="B8" s="35">
        <v>0.1</v>
      </c>
      <c r="C8" s="35">
        <v>9.5000000000000001E-2</v>
      </c>
      <c r="D8" s="31"/>
      <c r="E8" s="31"/>
      <c r="F8" s="31"/>
      <c r="G8" s="31"/>
      <c r="H8" s="30">
        <v>3.9E-2</v>
      </c>
      <c r="I8" s="32" t="s">
        <v>82</v>
      </c>
    </row>
    <row r="9" spans="1:9" ht="15" customHeight="1" x14ac:dyDescent="0.25">
      <c r="A9" s="33">
        <v>2010</v>
      </c>
      <c r="B9" s="35">
        <v>0.108</v>
      </c>
      <c r="C9" s="35">
        <v>9.7000000000000003E-2</v>
      </c>
      <c r="D9" s="36"/>
      <c r="E9" s="36"/>
      <c r="F9" s="36"/>
      <c r="G9" s="36"/>
      <c r="H9" s="34">
        <v>4.2000000000000003E-2</v>
      </c>
      <c r="I9" s="37" t="s">
        <v>83</v>
      </c>
    </row>
    <row r="10" spans="1:9" ht="15" customHeight="1" x14ac:dyDescent="0.25">
      <c r="A10" s="29">
        <v>2011</v>
      </c>
      <c r="B10" s="35">
        <v>0.105</v>
      </c>
      <c r="C10" s="35">
        <v>9.5000000000000001E-2</v>
      </c>
      <c r="D10" s="31"/>
      <c r="E10" s="31"/>
      <c r="F10" s="31"/>
      <c r="G10" s="31"/>
      <c r="H10" s="30">
        <v>4.8000000000000001E-2</v>
      </c>
      <c r="I10" s="32" t="s">
        <v>84</v>
      </c>
    </row>
    <row r="11" spans="1:9" ht="15" customHeight="1" x14ac:dyDescent="0.25">
      <c r="A11" s="33">
        <v>2012</v>
      </c>
      <c r="B11" s="35">
        <v>9.8000000000000004E-2</v>
      </c>
      <c r="C11" s="35">
        <v>0.09</v>
      </c>
      <c r="D11" s="36"/>
      <c r="E11" s="36"/>
      <c r="F11" s="36"/>
      <c r="G11" s="36"/>
      <c r="H11" s="34">
        <v>5.1999999999999998E-2</v>
      </c>
      <c r="I11" s="37" t="s">
        <v>85</v>
      </c>
    </row>
    <row r="12" spans="1:9" ht="15" customHeight="1" x14ac:dyDescent="0.25">
      <c r="A12" s="29">
        <v>2013</v>
      </c>
      <c r="B12" s="35">
        <v>9.1999999999999998E-2</v>
      </c>
      <c r="C12" s="35">
        <v>8.3000000000000004E-2</v>
      </c>
      <c r="D12" s="31"/>
      <c r="E12" s="31"/>
      <c r="F12" s="31"/>
      <c r="G12" s="31"/>
      <c r="H12" s="30">
        <v>5.7000000000000002E-2</v>
      </c>
      <c r="I12" s="32" t="s">
        <v>86</v>
      </c>
    </row>
    <row r="13" spans="1:9" ht="15" customHeight="1" x14ac:dyDescent="0.25">
      <c r="A13" s="33">
        <v>2014</v>
      </c>
      <c r="B13" s="35">
        <v>8.5000000000000006E-2</v>
      </c>
      <c r="C13" s="35">
        <v>7.8E-2</v>
      </c>
      <c r="D13" s="36"/>
      <c r="E13" s="36"/>
      <c r="F13" s="36"/>
      <c r="G13" s="36"/>
      <c r="H13" s="34">
        <v>6.3E-2</v>
      </c>
      <c r="I13" s="37" t="s">
        <v>87</v>
      </c>
    </row>
    <row r="14" spans="1:9" ht="15" customHeight="1" x14ac:dyDescent="0.25">
      <c r="A14" s="29">
        <v>2015</v>
      </c>
      <c r="B14" s="35">
        <v>7.8E-2</v>
      </c>
      <c r="C14" s="35">
        <v>7.1999999999999995E-2</v>
      </c>
      <c r="D14" s="31"/>
      <c r="E14" s="31"/>
      <c r="F14" s="31"/>
      <c r="G14" s="31"/>
      <c r="H14" s="30">
        <v>7.2999999999999995E-2</v>
      </c>
      <c r="I14" s="32" t="s">
        <v>88</v>
      </c>
    </row>
    <row r="15" spans="1:9" ht="15" customHeight="1" x14ac:dyDescent="0.25">
      <c r="A15" s="33">
        <v>2016</v>
      </c>
      <c r="B15" s="35">
        <v>7.2999999999999995E-2</v>
      </c>
      <c r="C15" s="35">
        <v>6.8000000000000005E-2</v>
      </c>
      <c r="D15" s="36"/>
      <c r="E15" s="36"/>
      <c r="F15" s="36"/>
      <c r="G15" s="36"/>
      <c r="H15" s="34">
        <v>0.08</v>
      </c>
      <c r="I15" s="37" t="s">
        <v>89</v>
      </c>
    </row>
    <row r="16" spans="1:9" ht="15" customHeight="1" x14ac:dyDescent="0.25">
      <c r="A16" s="29">
        <v>2017</v>
      </c>
      <c r="B16" s="35">
        <v>7.0000000000000007E-2</v>
      </c>
      <c r="C16" s="35">
        <v>6.5000000000000002E-2</v>
      </c>
      <c r="D16" s="31"/>
      <c r="E16" s="31"/>
      <c r="F16" s="31"/>
      <c r="G16" s="31"/>
      <c r="H16" s="30">
        <v>8.8999999999999996E-2</v>
      </c>
      <c r="I16" s="32" t="s">
        <v>90</v>
      </c>
    </row>
    <row r="17" spans="1:9" ht="15" customHeight="1" x14ac:dyDescent="0.25">
      <c r="A17" s="33">
        <v>2018</v>
      </c>
      <c r="B17" s="35">
        <v>6.7000000000000004E-2</v>
      </c>
      <c r="C17" s="35">
        <v>6.2E-2</v>
      </c>
      <c r="D17" s="36"/>
      <c r="E17" s="36"/>
      <c r="F17" s="36"/>
      <c r="G17" s="36"/>
      <c r="H17" s="34">
        <v>9.8000000000000004E-2</v>
      </c>
      <c r="I17" s="37" t="s">
        <v>91</v>
      </c>
    </row>
    <row r="18" spans="1:9" ht="15" customHeight="1" x14ac:dyDescent="0.25">
      <c r="A18" s="29">
        <v>2019</v>
      </c>
      <c r="B18" s="35">
        <v>6.5000000000000002E-2</v>
      </c>
      <c r="C18" s="35">
        <v>0.06</v>
      </c>
      <c r="D18" s="31"/>
      <c r="E18" s="31"/>
      <c r="F18" s="31"/>
      <c r="G18" s="31"/>
      <c r="H18" s="30">
        <v>0.11</v>
      </c>
      <c r="I18" s="32" t="s">
        <v>92</v>
      </c>
    </row>
    <row r="19" spans="1:9" ht="15" customHeight="1" x14ac:dyDescent="0.25">
      <c r="A19" s="33">
        <v>2020</v>
      </c>
      <c r="B19" s="35">
        <v>7.8E-2</v>
      </c>
      <c r="C19" s="35">
        <v>6.3E-2</v>
      </c>
      <c r="D19" s="36"/>
      <c r="E19" s="36"/>
      <c r="F19" s="36"/>
      <c r="G19" s="36"/>
      <c r="H19" s="34">
        <v>0.14000000000000001</v>
      </c>
      <c r="I19" s="37" t="s">
        <v>93</v>
      </c>
    </row>
    <row r="20" spans="1:9" ht="15" customHeight="1" x14ac:dyDescent="0.25">
      <c r="A20" s="29">
        <v>2021</v>
      </c>
      <c r="B20" s="35">
        <v>0.08</v>
      </c>
      <c r="C20" s="35">
        <v>5.7000000000000002E-2</v>
      </c>
      <c r="D20" s="38">
        <v>19.5</v>
      </c>
      <c r="E20" s="31"/>
      <c r="F20" s="31"/>
      <c r="G20" s="31"/>
      <c r="H20" s="30">
        <v>0.13300000000000001</v>
      </c>
      <c r="I20" s="32" t="s">
        <v>94</v>
      </c>
    </row>
    <row r="21" spans="1:9" ht="15" customHeight="1" x14ac:dyDescent="0.25">
      <c r="A21" s="33">
        <v>2022</v>
      </c>
      <c r="B21" s="34">
        <v>5.7000000000000002E-2</v>
      </c>
      <c r="C21" s="35">
        <v>0.05</v>
      </c>
      <c r="D21" s="38">
        <v>23</v>
      </c>
      <c r="E21" s="36"/>
      <c r="F21" s="15">
        <v>38.799999999999997</v>
      </c>
      <c r="G21" s="15">
        <v>4.7</v>
      </c>
      <c r="H21" s="34">
        <v>0.14699999999999999</v>
      </c>
      <c r="I21" s="37" t="s">
        <v>95</v>
      </c>
    </row>
    <row r="22" spans="1:9" ht="15" customHeight="1" x14ac:dyDescent="0.25">
      <c r="A22" s="29">
        <v>2023</v>
      </c>
      <c r="B22" s="30">
        <v>5.2999999999999999E-2</v>
      </c>
      <c r="C22" s="35">
        <v>4.5999999999999999E-2</v>
      </c>
      <c r="D22" s="39">
        <v>23.7</v>
      </c>
      <c r="E22" s="31"/>
      <c r="F22" s="17">
        <v>19.7</v>
      </c>
      <c r="G22" s="31"/>
      <c r="H22" s="30">
        <v>0.153</v>
      </c>
      <c r="I22" s="32" t="s">
        <v>96</v>
      </c>
    </row>
    <row r="23" spans="1:9" ht="15" customHeight="1" x14ac:dyDescent="0.25">
      <c r="A23" s="33">
        <v>2024</v>
      </c>
      <c r="B23" s="34">
        <v>5.2999999999999999E-2</v>
      </c>
      <c r="C23" s="35">
        <v>4.2999999999999997E-2</v>
      </c>
      <c r="D23" s="18">
        <v>24.81</v>
      </c>
      <c r="E23" s="36"/>
      <c r="F23" s="36"/>
      <c r="G23" s="36"/>
      <c r="H23" s="34">
        <v>0.161</v>
      </c>
      <c r="I23" s="37" t="s">
        <v>97</v>
      </c>
    </row>
    <row r="24" spans="1:9" ht="15" customHeight="1" x14ac:dyDescent="0.25">
      <c r="A24" s="29">
        <v>2025</v>
      </c>
      <c r="B24" s="30">
        <v>5.7000000000000002E-2</v>
      </c>
      <c r="C24" s="30">
        <v>4.2999999999999997E-2</v>
      </c>
      <c r="D24" s="39">
        <v>25.29</v>
      </c>
      <c r="E24" s="39">
        <v>25.93</v>
      </c>
      <c r="F24" s="31"/>
      <c r="G24" s="17">
        <v>10.199999999999999</v>
      </c>
      <c r="H24" s="31"/>
      <c r="I24" s="32" t="s">
        <v>98</v>
      </c>
    </row>
    <row r="27" spans="1:9" ht="15" customHeight="1" x14ac:dyDescent="0.25">
      <c r="A27" s="9" t="s">
        <v>99</v>
      </c>
    </row>
    <row r="28" spans="1:9" ht="15" customHeight="1" x14ac:dyDescent="0.25">
      <c r="A28" s="26" t="s">
        <v>100</v>
      </c>
      <c r="B28" s="3" t="s">
        <v>101</v>
      </c>
      <c r="C28" s="3"/>
      <c r="D28" s="3"/>
      <c r="E28" s="3"/>
      <c r="F28" s="3"/>
    </row>
    <row r="29" spans="1:9" ht="15" customHeight="1" x14ac:dyDescent="0.25">
      <c r="A29" s="40" t="s">
        <v>102</v>
      </c>
      <c r="B29" s="3" t="s">
        <v>103</v>
      </c>
      <c r="C29" s="3"/>
      <c r="D29" s="3"/>
      <c r="E29" s="3"/>
      <c r="F29" s="3"/>
    </row>
    <row r="31" spans="1:9" ht="15" customHeight="1" x14ac:dyDescent="0.25">
      <c r="A31" s="9" t="s">
        <v>104</v>
      </c>
    </row>
    <row r="32" spans="1:9" ht="15" customHeight="1" x14ac:dyDescent="0.25">
      <c r="A32" s="6" t="s">
        <v>105</v>
      </c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5">
      <c r="A33" s="3" t="s">
        <v>106</v>
      </c>
      <c r="B33" s="3"/>
      <c r="C33" s="3"/>
      <c r="D33" s="3"/>
      <c r="E33" s="3"/>
      <c r="F33" s="3"/>
      <c r="G33" s="3"/>
      <c r="H33" s="3"/>
      <c r="I33" s="3"/>
    </row>
    <row r="34" spans="1:9" ht="15" customHeight="1" x14ac:dyDescent="0.25">
      <c r="A34" s="3" t="s">
        <v>107</v>
      </c>
      <c r="B34" s="3"/>
      <c r="C34" s="3"/>
      <c r="D34" s="3"/>
      <c r="E34" s="3"/>
      <c r="F34" s="3"/>
      <c r="G34" s="3"/>
      <c r="H34" s="3"/>
      <c r="I34" s="3"/>
    </row>
    <row r="35" spans="1:9" ht="15" customHeight="1" x14ac:dyDescent="0.25">
      <c r="A35" s="3" t="s">
        <v>108</v>
      </c>
      <c r="B35" s="3"/>
      <c r="C35" s="3"/>
      <c r="D35" s="3"/>
      <c r="E35" s="3"/>
      <c r="F35" s="3"/>
      <c r="G35" s="3"/>
      <c r="H35" s="3"/>
      <c r="I35" s="3"/>
    </row>
    <row r="36" spans="1:9" ht="15" customHeight="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t="15" customHeight="1" x14ac:dyDescent="0.25">
      <c r="A37" s="6" t="s">
        <v>109</v>
      </c>
      <c r="B37" s="6"/>
      <c r="C37" s="6"/>
      <c r="D37" s="6"/>
      <c r="E37" s="6"/>
      <c r="F37" s="6"/>
      <c r="G37" s="6"/>
      <c r="H37" s="6"/>
      <c r="I37" s="6"/>
    </row>
    <row r="38" spans="1:9" ht="15" customHeight="1" x14ac:dyDescent="0.25">
      <c r="A38" s="3" t="s">
        <v>110</v>
      </c>
      <c r="B38" s="3"/>
      <c r="C38" s="3"/>
      <c r="D38" s="3"/>
      <c r="E38" s="3"/>
      <c r="F38" s="3"/>
      <c r="G38" s="3"/>
      <c r="H38" s="3"/>
      <c r="I38" s="3"/>
    </row>
    <row r="39" spans="1:9" ht="15" customHeight="1" x14ac:dyDescent="0.25">
      <c r="A39" s="3" t="s">
        <v>111</v>
      </c>
      <c r="B39" s="3"/>
      <c r="C39" s="3"/>
      <c r="D39" s="3"/>
      <c r="E39" s="3"/>
      <c r="F39" s="3"/>
      <c r="G39" s="3"/>
      <c r="H39" s="3"/>
      <c r="I39" s="3"/>
    </row>
    <row r="40" spans="1:9" ht="15" customHeight="1" x14ac:dyDescent="0.25">
      <c r="A40" s="3" t="s">
        <v>112</v>
      </c>
      <c r="B40" s="3"/>
      <c r="C40" s="3"/>
      <c r="D40" s="3"/>
      <c r="E40" s="3"/>
      <c r="F40" s="3"/>
      <c r="G40" s="3"/>
      <c r="H40" s="3"/>
      <c r="I40" s="3"/>
    </row>
    <row r="41" spans="1:9" ht="15" customHeight="1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ht="15" customHeight="1" x14ac:dyDescent="0.25">
      <c r="A42" s="6" t="s">
        <v>113</v>
      </c>
      <c r="B42" s="6"/>
      <c r="C42" s="6"/>
      <c r="D42" s="6"/>
      <c r="E42" s="6"/>
      <c r="F42" s="6"/>
      <c r="G42" s="6"/>
      <c r="H42" s="6"/>
      <c r="I42" s="6"/>
    </row>
    <row r="43" spans="1:9" ht="15" customHeight="1" x14ac:dyDescent="0.25">
      <c r="A43" s="3" t="s">
        <v>114</v>
      </c>
      <c r="B43" s="3"/>
      <c r="C43" s="3"/>
      <c r="D43" s="3"/>
      <c r="E43" s="3"/>
      <c r="F43" s="3"/>
      <c r="G43" s="3"/>
      <c r="H43" s="3"/>
      <c r="I43" s="3"/>
    </row>
    <row r="44" spans="1:9" ht="15" customHeight="1" x14ac:dyDescent="0.25">
      <c r="A44" s="3" t="s">
        <v>115</v>
      </c>
      <c r="B44" s="3"/>
      <c r="C44" s="3"/>
      <c r="D44" s="3"/>
      <c r="E44" s="3"/>
      <c r="F44" s="3"/>
      <c r="G44" s="3"/>
      <c r="H44" s="3"/>
      <c r="I44" s="3"/>
    </row>
    <row r="45" spans="1:9" ht="15" customHeight="1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ht="15" customHeight="1" x14ac:dyDescent="0.25">
      <c r="A46" s="6" t="s">
        <v>116</v>
      </c>
      <c r="B46" s="6"/>
      <c r="C46" s="6"/>
      <c r="D46" s="6"/>
      <c r="E46" s="6"/>
      <c r="F46" s="6"/>
      <c r="G46" s="6"/>
      <c r="H46" s="6"/>
      <c r="I46" s="6"/>
    </row>
    <row r="47" spans="1:9" ht="15" customHeight="1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ht="15" customHeight="1" x14ac:dyDescent="0.25">
      <c r="A48" s="6" t="s">
        <v>117</v>
      </c>
      <c r="B48" s="6"/>
      <c r="C48" s="6"/>
      <c r="D48" s="6"/>
      <c r="E48" s="6"/>
      <c r="F48" s="6"/>
      <c r="G48" s="6"/>
      <c r="H48" s="6"/>
      <c r="I48" s="6"/>
    </row>
    <row r="49" spans="1:9" ht="15" customHeight="1" x14ac:dyDescent="0.25">
      <c r="A49" s="6" t="s">
        <v>118</v>
      </c>
      <c r="B49" s="6"/>
      <c r="C49" s="6"/>
      <c r="D49" s="6"/>
      <c r="E49" s="6"/>
      <c r="F49" s="6"/>
      <c r="G49" s="6"/>
      <c r="H49" s="6"/>
      <c r="I49" s="6"/>
    </row>
    <row r="50" spans="1:9" ht="15" customHeight="1" x14ac:dyDescent="0.25">
      <c r="A50" s="6" t="s">
        <v>119</v>
      </c>
      <c r="B50" s="6"/>
      <c r="C50" s="6"/>
      <c r="D50" s="6"/>
      <c r="E50" s="6"/>
      <c r="F50" s="6"/>
      <c r="G50" s="6"/>
      <c r="H50" s="6"/>
      <c r="I50" s="6"/>
    </row>
  </sheetData>
  <mergeCells count="24">
    <mergeCell ref="A47:I47"/>
    <mergeCell ref="A48:I48"/>
    <mergeCell ref="A49:I49"/>
    <mergeCell ref="A50:I50"/>
    <mergeCell ref="A42:I42"/>
    <mergeCell ref="A43:I43"/>
    <mergeCell ref="A44:I44"/>
    <mergeCell ref="A45:I45"/>
    <mergeCell ref="A46:I46"/>
    <mergeCell ref="A37:I37"/>
    <mergeCell ref="A38:I38"/>
    <mergeCell ref="A39:I39"/>
    <mergeCell ref="A40:I40"/>
    <mergeCell ref="A41:I41"/>
    <mergeCell ref="A32:I32"/>
    <mergeCell ref="A33:I33"/>
    <mergeCell ref="A34:I34"/>
    <mergeCell ref="A35:I35"/>
    <mergeCell ref="A36:I36"/>
    <mergeCell ref="A1:I1"/>
    <mergeCell ref="A2:I2"/>
    <mergeCell ref="A3:I3"/>
    <mergeCell ref="B28:F28"/>
    <mergeCell ref="B29:F2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zoomScaleNormal="100" workbookViewId="0"/>
  </sheetViews>
  <sheetFormatPr defaultColWidth="8.7109375" defaultRowHeight="15" x14ac:dyDescent="0.25"/>
  <cols>
    <col min="1" max="1" width="30" customWidth="1"/>
    <col min="2" max="6" width="14" customWidth="1"/>
    <col min="7" max="7" width="16" customWidth="1"/>
  </cols>
  <sheetData>
    <row r="1" spans="1:7" ht="17.25" customHeight="1" x14ac:dyDescent="0.25">
      <c r="A1" s="7" t="s">
        <v>120</v>
      </c>
      <c r="B1" s="7"/>
      <c r="C1" s="7"/>
      <c r="D1" s="7"/>
      <c r="E1" s="7"/>
      <c r="F1" s="7"/>
      <c r="G1" s="7"/>
    </row>
    <row r="2" spans="1:7" ht="15" customHeight="1" x14ac:dyDescent="0.25">
      <c r="A2" s="8" t="s">
        <v>36</v>
      </c>
    </row>
    <row r="4" spans="1:7" ht="15" customHeight="1" x14ac:dyDescent="0.25">
      <c r="A4" s="10" t="s">
        <v>37</v>
      </c>
      <c r="B4" s="10" t="s">
        <v>38</v>
      </c>
      <c r="C4" s="10" t="s">
        <v>39</v>
      </c>
      <c r="D4" s="10" t="s">
        <v>40</v>
      </c>
      <c r="E4" s="10" t="s">
        <v>41</v>
      </c>
      <c r="F4" s="10" t="s">
        <v>42</v>
      </c>
      <c r="G4" s="10" t="s">
        <v>121</v>
      </c>
    </row>
    <row r="5" spans="1:7" ht="15" customHeight="1" x14ac:dyDescent="0.25">
      <c r="A5" s="20" t="s">
        <v>44</v>
      </c>
      <c r="B5" s="41">
        <v>24.81</v>
      </c>
      <c r="C5" s="41">
        <v>24.97</v>
      </c>
      <c r="D5" s="41">
        <v>25.15</v>
      </c>
      <c r="E5" s="41">
        <v>25.19</v>
      </c>
      <c r="F5" s="41">
        <v>25.29</v>
      </c>
      <c r="G5" s="21">
        <f>(F5-B5)/B5</f>
        <v>1.9347037484885147E-2</v>
      </c>
    </row>
    <row r="6" spans="1:7" ht="15" customHeight="1" x14ac:dyDescent="0.25">
      <c r="A6" s="23" t="s">
        <v>45</v>
      </c>
      <c r="B6" s="42">
        <v>24.92</v>
      </c>
      <c r="C6" s="42">
        <v>25.06</v>
      </c>
      <c r="D6" s="42">
        <v>25.34</v>
      </c>
      <c r="E6" s="42">
        <v>25.13</v>
      </c>
      <c r="F6" s="42">
        <v>25.07</v>
      </c>
      <c r="G6" s="24">
        <f>(F6-B6)/B6</f>
        <v>6.0192616372391075E-3</v>
      </c>
    </row>
    <row r="7" spans="1:7" ht="15" customHeight="1" x14ac:dyDescent="0.25">
      <c r="A7" s="26" t="s">
        <v>46</v>
      </c>
      <c r="B7" s="41">
        <v>18.739999999999998</v>
      </c>
      <c r="C7" s="41">
        <v>18.88</v>
      </c>
      <c r="D7" s="41">
        <v>18.97</v>
      </c>
      <c r="E7" s="41">
        <v>19.02</v>
      </c>
      <c r="F7" s="41">
        <v>19.2</v>
      </c>
      <c r="G7" s="21">
        <f>(F7-B7)/B7</f>
        <v>2.4546424759871979E-2</v>
      </c>
    </row>
    <row r="8" spans="1:7" ht="15" customHeight="1" x14ac:dyDescent="0.25">
      <c r="A8" s="23" t="s">
        <v>47</v>
      </c>
      <c r="B8" s="42">
        <v>24.3</v>
      </c>
      <c r="C8" s="42">
        <v>24.57</v>
      </c>
      <c r="D8" s="42">
        <v>24.82</v>
      </c>
      <c r="E8" s="42">
        <v>24.95</v>
      </c>
      <c r="F8" s="42">
        <v>25.07</v>
      </c>
      <c r="G8" s="24">
        <f>(F8-B8)/B8</f>
        <v>3.1687242798353894E-2</v>
      </c>
    </row>
    <row r="9" spans="1:7" ht="15" customHeight="1" x14ac:dyDescent="0.25">
      <c r="A9" s="26" t="s">
        <v>48</v>
      </c>
      <c r="B9" s="41">
        <v>29.74</v>
      </c>
      <c r="C9" s="41">
        <v>29.86</v>
      </c>
      <c r="D9" s="41">
        <v>30.07</v>
      </c>
      <c r="E9" s="41">
        <v>30.11</v>
      </c>
      <c r="F9" s="41">
        <v>30.14</v>
      </c>
      <c r="G9" s="21">
        <f>(F9-B9)/B9</f>
        <v>1.3449899125756629E-2</v>
      </c>
    </row>
    <row r="10" spans="1:7" ht="15" customHeight="1" x14ac:dyDescent="0.25">
      <c r="A10" s="26"/>
    </row>
    <row r="11" spans="1:7" ht="15" customHeight="1" x14ac:dyDescent="0.25">
      <c r="A11" s="9" t="s">
        <v>122</v>
      </c>
    </row>
    <row r="12" spans="1:7" ht="15" customHeight="1" x14ac:dyDescent="0.25">
      <c r="A12" s="23" t="s">
        <v>123</v>
      </c>
      <c r="B12" s="42">
        <v>49.8</v>
      </c>
      <c r="C12" s="42">
        <v>50.04</v>
      </c>
      <c r="D12" s="42">
        <v>50.91</v>
      </c>
      <c r="E12" s="42">
        <v>51.01</v>
      </c>
      <c r="F12" s="42">
        <v>51.51</v>
      </c>
      <c r="G12" s="24">
        <f t="shared" ref="G12:G20" si="0">(F12-B12)/B12</f>
        <v>3.433734939759038E-2</v>
      </c>
    </row>
    <row r="13" spans="1:7" ht="15" customHeight="1" x14ac:dyDescent="0.25">
      <c r="A13" s="26" t="s">
        <v>65</v>
      </c>
      <c r="B13" s="41">
        <v>43.68</v>
      </c>
      <c r="C13" s="41">
        <v>44.01</v>
      </c>
      <c r="D13" s="41">
        <v>43.96</v>
      </c>
      <c r="E13" s="41">
        <v>43.28</v>
      </c>
      <c r="F13" s="41">
        <v>42.82</v>
      </c>
      <c r="G13" s="21">
        <f t="shared" si="0"/>
        <v>-1.9688644688644674E-2</v>
      </c>
    </row>
    <row r="14" spans="1:7" ht="15" customHeight="1" x14ac:dyDescent="0.25">
      <c r="A14" s="23" t="s">
        <v>124</v>
      </c>
      <c r="B14" s="42">
        <v>41.35</v>
      </c>
      <c r="C14" s="42">
        <v>41.72</v>
      </c>
      <c r="D14" s="42">
        <v>42.51</v>
      </c>
      <c r="E14" s="42">
        <v>42.9</v>
      </c>
      <c r="F14" s="42">
        <v>43.59</v>
      </c>
      <c r="G14" s="24">
        <f t="shared" si="0"/>
        <v>5.4171704957678403E-2</v>
      </c>
    </row>
    <row r="15" spans="1:7" ht="15" customHeight="1" x14ac:dyDescent="0.25">
      <c r="A15" s="26" t="s">
        <v>50</v>
      </c>
      <c r="B15" s="41">
        <v>41.59</v>
      </c>
      <c r="C15" s="41">
        <v>41.77</v>
      </c>
      <c r="D15" s="41">
        <v>42.37</v>
      </c>
      <c r="E15" s="41">
        <v>42.22</v>
      </c>
      <c r="F15" s="41">
        <v>42.04</v>
      </c>
      <c r="G15" s="21">
        <f t="shared" si="0"/>
        <v>1.0819908631882562E-2</v>
      </c>
    </row>
    <row r="16" spans="1:7" ht="15" customHeight="1" x14ac:dyDescent="0.25">
      <c r="A16" s="23" t="s">
        <v>125</v>
      </c>
      <c r="B16" s="42">
        <v>38.46</v>
      </c>
      <c r="C16" s="42">
        <v>39</v>
      </c>
      <c r="D16" s="42">
        <v>39.229999999999997</v>
      </c>
      <c r="E16" s="42">
        <v>39.159999999999997</v>
      </c>
      <c r="F16" s="42">
        <v>39.29</v>
      </c>
      <c r="G16" s="24">
        <f t="shared" si="0"/>
        <v>2.1580863234529336E-2</v>
      </c>
    </row>
    <row r="17" spans="1:7" ht="15" customHeight="1" x14ac:dyDescent="0.25">
      <c r="A17" s="26" t="s">
        <v>58</v>
      </c>
      <c r="B17" s="41">
        <v>35.58</v>
      </c>
      <c r="C17" s="41">
        <v>36.31</v>
      </c>
      <c r="D17" s="41">
        <v>36.81</v>
      </c>
      <c r="E17" s="41">
        <v>37.21</v>
      </c>
      <c r="F17" s="41">
        <v>37.32</v>
      </c>
      <c r="G17" s="21">
        <f t="shared" si="0"/>
        <v>4.890387858347392E-2</v>
      </c>
    </row>
    <row r="18" spans="1:7" ht="15" customHeight="1" x14ac:dyDescent="0.25">
      <c r="A18" s="23" t="s">
        <v>63</v>
      </c>
      <c r="B18" s="42">
        <v>35.4</v>
      </c>
      <c r="C18" s="42">
        <v>35.56</v>
      </c>
      <c r="D18" s="42">
        <v>35.44</v>
      </c>
      <c r="E18" s="42">
        <v>35.270000000000003</v>
      </c>
      <c r="F18" s="42">
        <v>35.130000000000003</v>
      </c>
      <c r="G18" s="24">
        <f t="shared" si="0"/>
        <v>-7.6271186440676842E-3</v>
      </c>
    </row>
    <row r="19" spans="1:7" ht="15" customHeight="1" x14ac:dyDescent="0.25">
      <c r="A19" s="26" t="s">
        <v>126</v>
      </c>
      <c r="B19" s="41">
        <v>34.479999999999997</v>
      </c>
      <c r="C19" s="41">
        <v>34.76</v>
      </c>
      <c r="D19" s="41">
        <v>34.590000000000003</v>
      </c>
      <c r="E19" s="41">
        <v>35.26</v>
      </c>
      <c r="F19" s="41">
        <v>35.840000000000003</v>
      </c>
      <c r="G19" s="21">
        <f t="shared" si="0"/>
        <v>3.9443155452436388E-2</v>
      </c>
    </row>
    <row r="20" spans="1:7" ht="15" customHeight="1" x14ac:dyDescent="0.25">
      <c r="A20" s="23" t="s">
        <v>56</v>
      </c>
      <c r="B20" s="42">
        <v>33.729999999999997</v>
      </c>
      <c r="C20" s="42">
        <v>34.270000000000003</v>
      </c>
      <c r="D20" s="42">
        <v>34.340000000000003</v>
      </c>
      <c r="E20" s="42">
        <v>34.68</v>
      </c>
      <c r="F20" s="42">
        <v>35.159999999999997</v>
      </c>
      <c r="G20" s="24">
        <f t="shared" si="0"/>
        <v>4.2395493625852355E-2</v>
      </c>
    </row>
    <row r="21" spans="1:7" ht="15" customHeight="1" x14ac:dyDescent="0.25">
      <c r="A21" s="26"/>
    </row>
    <row r="22" spans="1:7" ht="15" customHeight="1" x14ac:dyDescent="0.25">
      <c r="A22" s="9" t="s">
        <v>127</v>
      </c>
    </row>
    <row r="23" spans="1:7" ht="15" customHeight="1" x14ac:dyDescent="0.25">
      <c r="A23" s="26" t="s">
        <v>54</v>
      </c>
      <c r="B23" s="41">
        <v>25.36</v>
      </c>
      <c r="C23" s="41">
        <v>25.69</v>
      </c>
      <c r="D23" s="41">
        <v>25.88</v>
      </c>
      <c r="E23" s="41">
        <v>26.49</v>
      </c>
      <c r="F23" s="41">
        <v>27.29</v>
      </c>
      <c r="G23" s="21">
        <f>(F23-B23)/B23</f>
        <v>7.6104100946372225E-2</v>
      </c>
    </row>
    <row r="24" spans="1:7" ht="15" customHeight="1" x14ac:dyDescent="0.25">
      <c r="A24" s="23" t="s">
        <v>51</v>
      </c>
      <c r="B24" s="42">
        <v>27.51</v>
      </c>
      <c r="C24" s="42">
        <v>27.54</v>
      </c>
      <c r="D24" s="42">
        <v>28.39</v>
      </c>
      <c r="E24" s="42">
        <v>28.7</v>
      </c>
      <c r="F24" s="42">
        <v>28.95</v>
      </c>
      <c r="G24" s="24">
        <f>(F24-B24)/B24</f>
        <v>5.2344601962922489E-2</v>
      </c>
    </row>
    <row r="25" spans="1:7" ht="15" customHeight="1" x14ac:dyDescent="0.25">
      <c r="A25" s="26" t="s">
        <v>57</v>
      </c>
      <c r="B25" s="41">
        <v>25.01</v>
      </c>
      <c r="C25" s="41">
        <v>25.12</v>
      </c>
      <c r="D25" s="41">
        <v>25.5</v>
      </c>
      <c r="E25" s="41">
        <v>25.99</v>
      </c>
      <c r="F25" s="41">
        <v>26.2</v>
      </c>
      <c r="G25" s="21">
        <f>(F25-B25)/B25</f>
        <v>4.7580967612954723E-2</v>
      </c>
    </row>
    <row r="26" spans="1:7" ht="15" customHeight="1" x14ac:dyDescent="0.25">
      <c r="A26" s="23" t="s">
        <v>128</v>
      </c>
      <c r="B26" s="42">
        <v>28.37</v>
      </c>
      <c r="C26" s="42">
        <v>28.6</v>
      </c>
      <c r="D26" s="42">
        <v>29.29</v>
      </c>
      <c r="E26" s="42">
        <v>29.69</v>
      </c>
      <c r="F26" s="42">
        <v>30.04</v>
      </c>
      <c r="G26" s="24">
        <f>(F26-B26)/B26</f>
        <v>5.8864998237574837E-2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31F34"/>
  </sheetPr>
  <dimension ref="A1:I54"/>
  <sheetViews>
    <sheetView zoomScaleNormal="100" workbookViewId="0"/>
  </sheetViews>
  <sheetFormatPr defaultColWidth="8.7109375" defaultRowHeight="15" x14ac:dyDescent="0.25"/>
  <cols>
    <col min="1" max="1" width="10" customWidth="1"/>
    <col min="2" max="2" width="18" customWidth="1"/>
    <col min="3" max="3" width="14" customWidth="1"/>
    <col min="4" max="4" width="18" customWidth="1"/>
    <col min="5" max="5" width="16" customWidth="1"/>
    <col min="6" max="6" width="18" customWidth="1"/>
    <col min="7" max="7" width="55" customWidth="1"/>
    <col min="8" max="9" width="14" customWidth="1"/>
  </cols>
  <sheetData>
    <row r="1" spans="1:9" ht="15" customHeight="1" x14ac:dyDescent="0.25">
      <c r="A1" s="43" t="s">
        <v>129</v>
      </c>
    </row>
    <row r="2" spans="1:9" ht="15" customHeight="1" x14ac:dyDescent="0.25">
      <c r="A2" s="44" t="s">
        <v>130</v>
      </c>
    </row>
    <row r="3" spans="1:9" ht="15" customHeight="1" x14ac:dyDescent="0.25">
      <c r="A3" s="44" t="s">
        <v>131</v>
      </c>
      <c r="H3" s="45" t="s">
        <v>132</v>
      </c>
    </row>
    <row r="4" spans="1:9" ht="24" x14ac:dyDescent="0.25">
      <c r="H4" s="46" t="s">
        <v>133</v>
      </c>
      <c r="I4" s="46" t="s">
        <v>134</v>
      </c>
    </row>
    <row r="5" spans="1:9" ht="23.25" customHeight="1" x14ac:dyDescent="0.25">
      <c r="A5" s="47" t="s">
        <v>71</v>
      </c>
      <c r="B5" s="47" t="s">
        <v>135</v>
      </c>
      <c r="C5" s="47" t="s">
        <v>136</v>
      </c>
      <c r="D5" s="47" t="s">
        <v>137</v>
      </c>
      <c r="E5" s="47" t="s">
        <v>138</v>
      </c>
      <c r="F5" s="47" t="s">
        <v>139</v>
      </c>
      <c r="G5" s="47" t="s">
        <v>7</v>
      </c>
    </row>
    <row r="6" spans="1:9" ht="15" customHeight="1" x14ac:dyDescent="0.25">
      <c r="A6" s="48">
        <v>2000</v>
      </c>
      <c r="B6" s="49">
        <v>3232</v>
      </c>
      <c r="C6" s="50" t="s">
        <v>140</v>
      </c>
      <c r="D6" s="49">
        <f t="shared" ref="D6:D30" si="0">B6*E6</f>
        <v>29.087999999999997</v>
      </c>
      <c r="E6" s="51">
        <v>8.9999999999999993E-3</v>
      </c>
      <c r="F6" s="49">
        <f t="shared" ref="F6:F30" si="1">B6-D6</f>
        <v>3202.9119999999998</v>
      </c>
      <c r="G6" s="52" t="s">
        <v>141</v>
      </c>
      <c r="H6" s="53">
        <f t="shared" ref="H6:H30" si="2">F6/1000</f>
        <v>3.202912</v>
      </c>
      <c r="I6" s="53">
        <f t="shared" ref="I6:I30" si="3">D6/1000</f>
        <v>2.9087999999999996E-2</v>
      </c>
    </row>
    <row r="7" spans="1:9" ht="15" customHeight="1" x14ac:dyDescent="0.25">
      <c r="A7" s="54">
        <v>2001</v>
      </c>
      <c r="B7" s="55">
        <v>3214</v>
      </c>
      <c r="C7" s="56">
        <f t="shared" ref="C7:C30" si="4">(B7-B6)/B6</f>
        <v>-5.569306930693069E-3</v>
      </c>
      <c r="D7" s="55">
        <f t="shared" si="0"/>
        <v>35.353999999999999</v>
      </c>
      <c r="E7" s="56">
        <v>1.0999999999999999E-2</v>
      </c>
      <c r="F7" s="55">
        <f t="shared" si="1"/>
        <v>3178.6460000000002</v>
      </c>
      <c r="G7" s="57" t="s">
        <v>142</v>
      </c>
      <c r="H7" s="53">
        <f t="shared" si="2"/>
        <v>3.1786460000000001</v>
      </c>
      <c r="I7" s="53">
        <f t="shared" si="3"/>
        <v>3.5353999999999997E-2</v>
      </c>
    </row>
    <row r="8" spans="1:9" ht="15" customHeight="1" x14ac:dyDescent="0.25">
      <c r="A8" s="48">
        <v>2002</v>
      </c>
      <c r="B8" s="49">
        <v>3309</v>
      </c>
      <c r="C8" s="51">
        <f t="shared" si="4"/>
        <v>2.9558182949595519E-2</v>
      </c>
      <c r="D8" s="49">
        <f t="shared" si="0"/>
        <v>46.326000000000001</v>
      </c>
      <c r="E8" s="51">
        <v>1.4E-2</v>
      </c>
      <c r="F8" s="49">
        <f t="shared" si="1"/>
        <v>3262.674</v>
      </c>
      <c r="H8" s="53">
        <f t="shared" si="2"/>
        <v>3.2626740000000001</v>
      </c>
      <c r="I8" s="53">
        <f t="shared" si="3"/>
        <v>4.6325999999999999E-2</v>
      </c>
    </row>
    <row r="9" spans="1:9" ht="15" customHeight="1" x14ac:dyDescent="0.25">
      <c r="A9" s="54">
        <v>2003</v>
      </c>
      <c r="B9" s="55">
        <v>3456</v>
      </c>
      <c r="C9" s="56">
        <f t="shared" si="4"/>
        <v>4.4424297370806894E-2</v>
      </c>
      <c r="D9" s="55">
        <f t="shared" si="0"/>
        <v>58.752000000000002</v>
      </c>
      <c r="E9" s="56">
        <v>1.7000000000000001E-2</v>
      </c>
      <c r="F9" s="55">
        <f t="shared" si="1"/>
        <v>3397.248</v>
      </c>
      <c r="H9" s="53">
        <f t="shared" si="2"/>
        <v>3.3972480000000003</v>
      </c>
      <c r="I9" s="53">
        <f t="shared" si="3"/>
        <v>5.8752000000000006E-2</v>
      </c>
    </row>
    <row r="10" spans="1:9" ht="15" customHeight="1" x14ac:dyDescent="0.25">
      <c r="A10" s="48">
        <v>2004</v>
      </c>
      <c r="B10" s="49">
        <v>3662</v>
      </c>
      <c r="C10" s="51">
        <f t="shared" si="4"/>
        <v>5.9606481481481483E-2</v>
      </c>
      <c r="D10" s="49">
        <f t="shared" si="0"/>
        <v>76.902000000000001</v>
      </c>
      <c r="E10" s="51">
        <v>2.1000000000000001E-2</v>
      </c>
      <c r="F10" s="49">
        <f t="shared" si="1"/>
        <v>3585.098</v>
      </c>
      <c r="H10" s="53">
        <f t="shared" si="2"/>
        <v>3.5850979999999999</v>
      </c>
      <c r="I10" s="53">
        <f t="shared" si="3"/>
        <v>7.6901999999999998E-2</v>
      </c>
    </row>
    <row r="11" spans="1:9" ht="15" customHeight="1" x14ac:dyDescent="0.25">
      <c r="A11" s="54">
        <v>2005</v>
      </c>
      <c r="B11" s="55">
        <v>3883</v>
      </c>
      <c r="C11" s="56">
        <f t="shared" si="4"/>
        <v>6.0349535772801749E-2</v>
      </c>
      <c r="D11" s="55">
        <f t="shared" si="0"/>
        <v>100.958</v>
      </c>
      <c r="E11" s="56">
        <v>2.5999999999999999E-2</v>
      </c>
      <c r="F11" s="55">
        <f t="shared" si="1"/>
        <v>3782.0419999999999</v>
      </c>
      <c r="H11" s="53">
        <f t="shared" si="2"/>
        <v>3.7820420000000001</v>
      </c>
      <c r="I11" s="53">
        <f t="shared" si="3"/>
        <v>0.10095799999999999</v>
      </c>
    </row>
    <row r="12" spans="1:9" ht="15" customHeight="1" x14ac:dyDescent="0.25">
      <c r="A12" s="48">
        <v>2006</v>
      </c>
      <c r="B12" s="49">
        <v>4065</v>
      </c>
      <c r="C12" s="51">
        <f t="shared" si="4"/>
        <v>4.6870976049446303E-2</v>
      </c>
      <c r="D12" s="49">
        <f t="shared" si="0"/>
        <v>117.88500000000001</v>
      </c>
      <c r="E12" s="51">
        <v>2.9000000000000001E-2</v>
      </c>
      <c r="F12" s="49">
        <f t="shared" si="1"/>
        <v>3947.1149999999998</v>
      </c>
      <c r="H12" s="53">
        <f t="shared" si="2"/>
        <v>3.9471149999999997</v>
      </c>
      <c r="I12" s="53">
        <f t="shared" si="3"/>
        <v>0.117885</v>
      </c>
    </row>
    <row r="13" spans="1:9" ht="15" customHeight="1" x14ac:dyDescent="0.25">
      <c r="A13" s="54">
        <v>2007</v>
      </c>
      <c r="B13" s="55">
        <v>4195</v>
      </c>
      <c r="C13" s="56">
        <f t="shared" si="4"/>
        <v>3.1980319803198029E-2</v>
      </c>
      <c r="D13" s="55">
        <f t="shared" si="0"/>
        <v>138.435</v>
      </c>
      <c r="E13" s="56">
        <v>3.3000000000000002E-2</v>
      </c>
      <c r="F13" s="55">
        <f t="shared" si="1"/>
        <v>4056.5650000000001</v>
      </c>
      <c r="G13" s="57" t="s">
        <v>143</v>
      </c>
      <c r="H13" s="53">
        <f t="shared" si="2"/>
        <v>4.056565</v>
      </c>
      <c r="I13" s="53">
        <f t="shared" si="3"/>
        <v>0.138435</v>
      </c>
    </row>
    <row r="14" spans="1:9" ht="15" customHeight="1" x14ac:dyDescent="0.25">
      <c r="A14" s="48">
        <v>2008</v>
      </c>
      <c r="B14" s="49">
        <v>4069</v>
      </c>
      <c r="C14" s="51">
        <f t="shared" si="4"/>
        <v>-3.0035756853396902E-2</v>
      </c>
      <c r="D14" s="49">
        <f t="shared" si="0"/>
        <v>142.41500000000002</v>
      </c>
      <c r="E14" s="51">
        <v>3.5000000000000003E-2</v>
      </c>
      <c r="F14" s="49">
        <f t="shared" si="1"/>
        <v>3926.585</v>
      </c>
      <c r="G14" s="52" t="s">
        <v>144</v>
      </c>
      <c r="H14" s="53">
        <f t="shared" si="2"/>
        <v>3.9265850000000002</v>
      </c>
      <c r="I14" s="53">
        <f t="shared" si="3"/>
        <v>0.14241500000000001</v>
      </c>
    </row>
    <row r="15" spans="1:9" ht="15" customHeight="1" x14ac:dyDescent="0.25">
      <c r="A15" s="54">
        <v>2009</v>
      </c>
      <c r="B15" s="55">
        <v>3774</v>
      </c>
      <c r="C15" s="56">
        <f t="shared" si="4"/>
        <v>-7.2499385598427127E-2</v>
      </c>
      <c r="D15" s="55">
        <f t="shared" si="0"/>
        <v>147.18600000000001</v>
      </c>
      <c r="E15" s="56">
        <v>3.9E-2</v>
      </c>
      <c r="F15" s="55">
        <f t="shared" si="1"/>
        <v>3626.8139999999999</v>
      </c>
      <c r="G15" s="57" t="s">
        <v>145</v>
      </c>
      <c r="H15" s="53">
        <f t="shared" si="2"/>
        <v>3.626814</v>
      </c>
      <c r="I15" s="53">
        <f t="shared" si="3"/>
        <v>0.14718600000000001</v>
      </c>
    </row>
    <row r="16" spans="1:9" ht="15" customHeight="1" x14ac:dyDescent="0.25">
      <c r="A16" s="48">
        <v>2010</v>
      </c>
      <c r="B16" s="49">
        <v>3997</v>
      </c>
      <c r="C16" s="51">
        <f t="shared" si="4"/>
        <v>5.9088500264970853E-2</v>
      </c>
      <c r="D16" s="49">
        <f t="shared" si="0"/>
        <v>167.87400000000002</v>
      </c>
      <c r="E16" s="51">
        <v>4.2000000000000003E-2</v>
      </c>
      <c r="F16" s="49">
        <f t="shared" si="1"/>
        <v>3829.1260000000002</v>
      </c>
      <c r="G16" s="52" t="s">
        <v>146</v>
      </c>
      <c r="H16" s="53">
        <f t="shared" si="2"/>
        <v>3.829126</v>
      </c>
      <c r="I16" s="53">
        <f t="shared" si="3"/>
        <v>0.16787400000000002</v>
      </c>
    </row>
    <row r="17" spans="1:9" ht="15" customHeight="1" x14ac:dyDescent="0.25">
      <c r="A17" s="54">
        <v>2011</v>
      </c>
      <c r="B17" s="55">
        <v>4276</v>
      </c>
      <c r="C17" s="56">
        <f t="shared" si="4"/>
        <v>6.9802351763822865E-2</v>
      </c>
      <c r="D17" s="55">
        <f t="shared" si="0"/>
        <v>205.24799999999999</v>
      </c>
      <c r="E17" s="56">
        <v>4.8000000000000001E-2</v>
      </c>
      <c r="F17" s="55">
        <f t="shared" si="1"/>
        <v>4070.752</v>
      </c>
      <c r="H17" s="53">
        <f t="shared" si="2"/>
        <v>4.0707519999999997</v>
      </c>
      <c r="I17" s="53">
        <f t="shared" si="3"/>
        <v>0.20524799999999999</v>
      </c>
    </row>
    <row r="18" spans="1:9" ht="15" customHeight="1" x14ac:dyDescent="0.25">
      <c r="A18" s="48">
        <v>2012</v>
      </c>
      <c r="B18" s="49">
        <v>4403</v>
      </c>
      <c r="C18" s="51">
        <f t="shared" si="4"/>
        <v>2.970065481758653E-2</v>
      </c>
      <c r="D18" s="49">
        <f t="shared" si="0"/>
        <v>228.95599999999999</v>
      </c>
      <c r="E18" s="51">
        <v>5.1999999999999998E-2</v>
      </c>
      <c r="F18" s="49">
        <f t="shared" si="1"/>
        <v>4174.0439999999999</v>
      </c>
      <c r="H18" s="53">
        <f t="shared" si="2"/>
        <v>4.1740440000000003</v>
      </c>
      <c r="I18" s="53">
        <f t="shared" si="3"/>
        <v>0.22895599999999999</v>
      </c>
    </row>
    <row r="19" spans="1:9" ht="15" customHeight="1" x14ac:dyDescent="0.25">
      <c r="A19" s="54">
        <v>2013</v>
      </c>
      <c r="B19" s="55">
        <v>4534</v>
      </c>
      <c r="C19" s="56">
        <f t="shared" si="4"/>
        <v>2.9752441517147399E-2</v>
      </c>
      <c r="D19" s="55">
        <f t="shared" si="0"/>
        <v>258.43799999999999</v>
      </c>
      <c r="E19" s="56">
        <v>5.7000000000000002E-2</v>
      </c>
      <c r="F19" s="55">
        <f t="shared" si="1"/>
        <v>4275.5619999999999</v>
      </c>
      <c r="H19" s="53">
        <f t="shared" si="2"/>
        <v>4.2755619999999999</v>
      </c>
      <c r="I19" s="53">
        <f t="shared" si="3"/>
        <v>0.258438</v>
      </c>
    </row>
    <row r="20" spans="1:9" ht="15" customHeight="1" x14ac:dyDescent="0.25">
      <c r="A20" s="48">
        <v>2014</v>
      </c>
      <c r="B20" s="49">
        <v>4694</v>
      </c>
      <c r="C20" s="51">
        <f t="shared" si="4"/>
        <v>3.5288928098809E-2</v>
      </c>
      <c r="D20" s="49">
        <f t="shared" si="0"/>
        <v>295.72199999999998</v>
      </c>
      <c r="E20" s="51">
        <v>6.3E-2</v>
      </c>
      <c r="F20" s="49">
        <f t="shared" si="1"/>
        <v>4398.2780000000002</v>
      </c>
      <c r="H20" s="53">
        <f t="shared" si="2"/>
        <v>4.3982780000000004</v>
      </c>
      <c r="I20" s="53">
        <f t="shared" si="3"/>
        <v>0.29572199999999998</v>
      </c>
    </row>
    <row r="21" spans="1:9" ht="15" customHeight="1" x14ac:dyDescent="0.25">
      <c r="A21" s="54">
        <v>2015</v>
      </c>
      <c r="B21" s="55">
        <v>4720</v>
      </c>
      <c r="C21" s="56">
        <f t="shared" si="4"/>
        <v>5.5389859394972306E-3</v>
      </c>
      <c r="D21" s="55">
        <f t="shared" si="0"/>
        <v>344.56</v>
      </c>
      <c r="E21" s="56">
        <v>7.2999999999999995E-2</v>
      </c>
      <c r="F21" s="55">
        <f t="shared" si="1"/>
        <v>4375.4399999999996</v>
      </c>
      <c r="H21" s="53">
        <f t="shared" si="2"/>
        <v>4.3754399999999993</v>
      </c>
      <c r="I21" s="53">
        <f t="shared" si="3"/>
        <v>0.34455999999999998</v>
      </c>
    </row>
    <row r="22" spans="1:9" ht="15" customHeight="1" x14ac:dyDescent="0.25">
      <c r="A22" s="48">
        <v>2016</v>
      </c>
      <c r="B22" s="49">
        <v>4826</v>
      </c>
      <c r="C22" s="51">
        <f t="shared" si="4"/>
        <v>2.2457627118644068E-2</v>
      </c>
      <c r="D22" s="49">
        <f t="shared" si="0"/>
        <v>386.08</v>
      </c>
      <c r="E22" s="51">
        <v>0.08</v>
      </c>
      <c r="F22" s="49">
        <f t="shared" si="1"/>
        <v>4439.92</v>
      </c>
      <c r="H22" s="53">
        <f t="shared" si="2"/>
        <v>4.4399199999999999</v>
      </c>
      <c r="I22" s="53">
        <f t="shared" si="3"/>
        <v>0.38607999999999998</v>
      </c>
    </row>
    <row r="23" spans="1:9" ht="15" customHeight="1" x14ac:dyDescent="0.25">
      <c r="A23" s="54">
        <v>2017</v>
      </c>
      <c r="B23" s="55">
        <v>5043</v>
      </c>
      <c r="C23" s="56">
        <f t="shared" si="4"/>
        <v>4.4964774140074597E-2</v>
      </c>
      <c r="D23" s="55">
        <f t="shared" si="0"/>
        <v>448.827</v>
      </c>
      <c r="E23" s="56">
        <v>8.8999999999999996E-2</v>
      </c>
      <c r="F23" s="55">
        <f t="shared" si="1"/>
        <v>4594.1729999999998</v>
      </c>
      <c r="H23" s="53">
        <f t="shared" si="2"/>
        <v>4.5941729999999996</v>
      </c>
      <c r="I23" s="53">
        <f t="shared" si="3"/>
        <v>0.44882699999999998</v>
      </c>
    </row>
    <row r="24" spans="1:9" ht="15" customHeight="1" x14ac:dyDescent="0.25">
      <c r="A24" s="48">
        <v>2018</v>
      </c>
      <c r="B24" s="49">
        <v>5329</v>
      </c>
      <c r="C24" s="51">
        <f t="shared" si="4"/>
        <v>5.6712274439817571E-2</v>
      </c>
      <c r="D24" s="49">
        <f t="shared" si="0"/>
        <v>522.24200000000008</v>
      </c>
      <c r="E24" s="51">
        <v>9.8000000000000004E-2</v>
      </c>
      <c r="F24" s="49">
        <f t="shared" si="1"/>
        <v>4806.7579999999998</v>
      </c>
      <c r="H24" s="53">
        <f t="shared" si="2"/>
        <v>4.8067579999999994</v>
      </c>
      <c r="I24" s="53">
        <f t="shared" si="3"/>
        <v>0.5222420000000001</v>
      </c>
    </row>
    <row r="25" spans="1:9" ht="15" customHeight="1" x14ac:dyDescent="0.25">
      <c r="A25" s="54">
        <v>2019</v>
      </c>
      <c r="B25" s="55">
        <v>5462</v>
      </c>
      <c r="C25" s="56">
        <f t="shared" si="4"/>
        <v>2.4957778194783262E-2</v>
      </c>
      <c r="D25" s="55">
        <f t="shared" si="0"/>
        <v>600.82000000000005</v>
      </c>
      <c r="E25" s="56">
        <v>0.11</v>
      </c>
      <c r="F25" s="55">
        <f t="shared" si="1"/>
        <v>4861.18</v>
      </c>
      <c r="G25" s="57" t="s">
        <v>147</v>
      </c>
      <c r="H25" s="53">
        <f t="shared" si="2"/>
        <v>4.8611800000000001</v>
      </c>
      <c r="I25" s="53">
        <f t="shared" si="3"/>
        <v>0.60082000000000002</v>
      </c>
    </row>
    <row r="26" spans="1:9" ht="15" customHeight="1" x14ac:dyDescent="0.25">
      <c r="A26" s="48">
        <v>2020</v>
      </c>
      <c r="B26" s="49">
        <v>5557</v>
      </c>
      <c r="C26" s="51">
        <f t="shared" si="4"/>
        <v>1.7392896374954229E-2</v>
      </c>
      <c r="D26" s="49">
        <f t="shared" si="0"/>
        <v>777.98</v>
      </c>
      <c r="E26" s="51">
        <v>0.14000000000000001</v>
      </c>
      <c r="F26" s="49">
        <f t="shared" si="1"/>
        <v>4779.0200000000004</v>
      </c>
      <c r="G26" s="52" t="s">
        <v>148</v>
      </c>
      <c r="H26" s="53">
        <f t="shared" si="2"/>
        <v>4.77902</v>
      </c>
      <c r="I26" s="53">
        <f t="shared" si="3"/>
        <v>0.77798</v>
      </c>
    </row>
    <row r="27" spans="1:9" ht="15" customHeight="1" x14ac:dyDescent="0.25">
      <c r="A27" s="54">
        <v>2021</v>
      </c>
      <c r="B27" s="55">
        <v>6586</v>
      </c>
      <c r="C27" s="56">
        <f t="shared" si="4"/>
        <v>0.18517185531761743</v>
      </c>
      <c r="D27" s="55">
        <f t="shared" si="0"/>
        <v>875.9380000000001</v>
      </c>
      <c r="E27" s="56">
        <v>0.13300000000000001</v>
      </c>
      <c r="F27" s="55">
        <f t="shared" si="1"/>
        <v>5710.0619999999999</v>
      </c>
      <c r="G27" s="57" t="s">
        <v>149</v>
      </c>
      <c r="H27" s="53">
        <f t="shared" si="2"/>
        <v>5.7100619999999997</v>
      </c>
      <c r="I27" s="53">
        <f t="shared" si="3"/>
        <v>0.87593800000000011</v>
      </c>
    </row>
    <row r="28" spans="1:9" ht="15" customHeight="1" x14ac:dyDescent="0.25">
      <c r="A28" s="48">
        <v>2022</v>
      </c>
      <c r="B28" s="49">
        <v>6918</v>
      </c>
      <c r="C28" s="51">
        <f t="shared" si="4"/>
        <v>5.0409960522320073E-2</v>
      </c>
      <c r="D28" s="49">
        <f t="shared" si="0"/>
        <v>1016.9459999999999</v>
      </c>
      <c r="E28" s="51">
        <v>0.14699999999999999</v>
      </c>
      <c r="F28" s="49">
        <f t="shared" si="1"/>
        <v>5901.0540000000001</v>
      </c>
      <c r="G28" s="52" t="s">
        <v>150</v>
      </c>
      <c r="H28" s="53">
        <f t="shared" si="2"/>
        <v>5.9010540000000002</v>
      </c>
      <c r="I28" s="53">
        <f t="shared" si="3"/>
        <v>1.0169459999999999</v>
      </c>
    </row>
    <row r="29" spans="1:9" ht="15" customHeight="1" x14ac:dyDescent="0.25">
      <c r="A29" s="54">
        <v>2023</v>
      </c>
      <c r="B29" s="55">
        <v>7094</v>
      </c>
      <c r="C29" s="56">
        <f t="shared" si="4"/>
        <v>2.5440878866724487E-2</v>
      </c>
      <c r="D29" s="55">
        <f t="shared" si="0"/>
        <v>1085.3820000000001</v>
      </c>
      <c r="E29" s="56">
        <v>0.153</v>
      </c>
      <c r="F29" s="55">
        <f t="shared" si="1"/>
        <v>6008.6180000000004</v>
      </c>
      <c r="H29" s="53">
        <f t="shared" si="2"/>
        <v>6.0086180000000002</v>
      </c>
      <c r="I29" s="53">
        <f t="shared" si="3"/>
        <v>1.0853820000000001</v>
      </c>
    </row>
    <row r="30" spans="1:9" ht="15" customHeight="1" x14ac:dyDescent="0.25">
      <c r="A30" s="48">
        <v>2024</v>
      </c>
      <c r="B30" s="49">
        <v>7359</v>
      </c>
      <c r="C30" s="51">
        <f t="shared" si="4"/>
        <v>3.7355511700028196E-2</v>
      </c>
      <c r="D30" s="49">
        <f t="shared" si="0"/>
        <v>1184.799</v>
      </c>
      <c r="E30" s="51">
        <v>0.161</v>
      </c>
      <c r="F30" s="49">
        <f t="shared" si="1"/>
        <v>6174.201</v>
      </c>
      <c r="G30" s="52" t="s">
        <v>151</v>
      </c>
      <c r="H30" s="53">
        <f t="shared" si="2"/>
        <v>6.1742010000000001</v>
      </c>
      <c r="I30" s="53">
        <f t="shared" si="3"/>
        <v>1.1847989999999999</v>
      </c>
    </row>
    <row r="32" spans="1:9" ht="15" customHeight="1" x14ac:dyDescent="0.25">
      <c r="A32" s="20" t="s">
        <v>152</v>
      </c>
    </row>
    <row r="33" spans="1:1" ht="15" customHeight="1" x14ac:dyDescent="0.25">
      <c r="A33" s="44" t="s">
        <v>153</v>
      </c>
    </row>
    <row r="34" spans="1:1" ht="15" customHeight="1" x14ac:dyDescent="0.25">
      <c r="A34" s="44" t="s">
        <v>154</v>
      </c>
    </row>
    <row r="35" spans="1:1" ht="15" customHeight="1" x14ac:dyDescent="0.25">
      <c r="A35" s="44" t="s">
        <v>155</v>
      </c>
    </row>
    <row r="36" spans="1:1" ht="15" customHeight="1" x14ac:dyDescent="0.25">
      <c r="A36" s="58" t="s">
        <v>156</v>
      </c>
    </row>
    <row r="53" spans="1:1" x14ac:dyDescent="0.25">
      <c r="A53" s="44" t="s">
        <v>157</v>
      </c>
    </row>
    <row r="54" spans="1:1" x14ac:dyDescent="0.25">
      <c r="A54" s="44" t="s">
        <v>158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"/>
  <sheetViews>
    <sheetView zoomScaleNormal="100" workbookViewId="0"/>
  </sheetViews>
  <sheetFormatPr defaultColWidth="8.7109375" defaultRowHeight="15" x14ac:dyDescent="0.25"/>
  <cols>
    <col min="1" max="1" width="12" customWidth="1"/>
    <col min="2" max="2" width="22" customWidth="1"/>
    <col min="3" max="3" width="20" customWidth="1"/>
    <col min="4" max="4" width="50" customWidth="1"/>
  </cols>
  <sheetData>
    <row r="1" spans="1:6" ht="17.25" customHeight="1" x14ac:dyDescent="0.25">
      <c r="A1" s="7" t="s">
        <v>159</v>
      </c>
      <c r="B1" s="7"/>
      <c r="C1" s="7"/>
      <c r="D1" s="7"/>
      <c r="E1" s="7"/>
    </row>
    <row r="2" spans="1:6" ht="15" customHeight="1" x14ac:dyDescent="0.25">
      <c r="A2" s="8" t="s">
        <v>160</v>
      </c>
    </row>
    <row r="4" spans="1:6" ht="26.25" customHeight="1" x14ac:dyDescent="0.25">
      <c r="A4" s="10" t="s">
        <v>71</v>
      </c>
      <c r="B4" s="10" t="s">
        <v>161</v>
      </c>
      <c r="C4" s="10" t="s">
        <v>162</v>
      </c>
      <c r="D4" s="10" t="s">
        <v>163</v>
      </c>
      <c r="E4" s="59" t="s">
        <v>164</v>
      </c>
      <c r="F4" s="59" t="s">
        <v>137</v>
      </c>
    </row>
    <row r="5" spans="1:6" ht="15" customHeight="1" x14ac:dyDescent="0.25">
      <c r="A5" s="60">
        <v>2000</v>
      </c>
      <c r="B5" s="21">
        <v>8.9999999999999993E-3</v>
      </c>
      <c r="C5" s="21">
        <f t="shared" ref="C5:C29" si="0">1-B5</f>
        <v>0.99099999999999999</v>
      </c>
      <c r="D5" s="19" t="s">
        <v>165</v>
      </c>
      <c r="E5" s="61">
        <v>3232</v>
      </c>
      <c r="F5" s="61">
        <f t="shared" ref="F5:F29" si="1">E5*B5</f>
        <v>29.087999999999997</v>
      </c>
    </row>
    <row r="6" spans="1:6" ht="15" customHeight="1" x14ac:dyDescent="0.25">
      <c r="A6" s="62">
        <v>2001</v>
      </c>
      <c r="B6" s="24">
        <v>1.0999999999999999E-2</v>
      </c>
      <c r="C6" s="24">
        <f t="shared" si="0"/>
        <v>0.98899999999999999</v>
      </c>
      <c r="D6" s="63" t="s">
        <v>166</v>
      </c>
      <c r="E6" s="61">
        <v>3214</v>
      </c>
      <c r="F6" s="61">
        <f t="shared" si="1"/>
        <v>35.353999999999999</v>
      </c>
    </row>
    <row r="7" spans="1:6" ht="15" customHeight="1" x14ac:dyDescent="0.25">
      <c r="A7" s="60">
        <v>2002</v>
      </c>
      <c r="B7" s="21">
        <v>1.4E-2</v>
      </c>
      <c r="C7" s="21">
        <f t="shared" si="0"/>
        <v>0.98599999999999999</v>
      </c>
      <c r="D7" s="19"/>
      <c r="E7" s="61">
        <v>3309</v>
      </c>
      <c r="F7" s="61">
        <f t="shared" si="1"/>
        <v>46.326000000000001</v>
      </c>
    </row>
    <row r="8" spans="1:6" ht="15" customHeight="1" x14ac:dyDescent="0.25">
      <c r="A8" s="62">
        <v>2003</v>
      </c>
      <c r="B8" s="24">
        <v>1.7000000000000001E-2</v>
      </c>
      <c r="C8" s="24">
        <f t="shared" si="0"/>
        <v>0.98299999999999998</v>
      </c>
      <c r="D8" s="63"/>
      <c r="E8" s="61">
        <v>3456</v>
      </c>
      <c r="F8" s="61">
        <f t="shared" si="1"/>
        <v>58.752000000000002</v>
      </c>
    </row>
    <row r="9" spans="1:6" ht="15" customHeight="1" x14ac:dyDescent="0.25">
      <c r="A9" s="60">
        <v>2004</v>
      </c>
      <c r="B9" s="21">
        <v>2.1000000000000001E-2</v>
      </c>
      <c r="C9" s="21">
        <f t="shared" si="0"/>
        <v>0.97899999999999998</v>
      </c>
      <c r="D9" s="19"/>
      <c r="E9" s="61">
        <v>3662</v>
      </c>
      <c r="F9" s="61">
        <f t="shared" si="1"/>
        <v>76.902000000000001</v>
      </c>
    </row>
    <row r="10" spans="1:6" ht="15" customHeight="1" x14ac:dyDescent="0.25">
      <c r="A10" s="62">
        <v>2005</v>
      </c>
      <c r="B10" s="24">
        <v>2.5999999999999999E-2</v>
      </c>
      <c r="C10" s="24">
        <f t="shared" si="0"/>
        <v>0.97399999999999998</v>
      </c>
      <c r="D10" s="63"/>
      <c r="E10" s="61">
        <v>3883</v>
      </c>
      <c r="F10" s="61">
        <f t="shared" si="1"/>
        <v>100.958</v>
      </c>
    </row>
    <row r="11" spans="1:6" ht="15" customHeight="1" x14ac:dyDescent="0.25">
      <c r="A11" s="60">
        <v>2006</v>
      </c>
      <c r="B11" s="21">
        <v>2.9000000000000001E-2</v>
      </c>
      <c r="C11" s="21">
        <f t="shared" si="0"/>
        <v>0.97099999999999997</v>
      </c>
      <c r="D11" s="19"/>
      <c r="E11" s="61">
        <v>4065</v>
      </c>
      <c r="F11" s="61">
        <f t="shared" si="1"/>
        <v>117.88500000000001</v>
      </c>
    </row>
    <row r="12" spans="1:6" ht="15" customHeight="1" x14ac:dyDescent="0.25">
      <c r="A12" s="62">
        <v>2007</v>
      </c>
      <c r="B12" s="24">
        <v>3.3000000000000002E-2</v>
      </c>
      <c r="C12" s="24">
        <f t="shared" si="0"/>
        <v>0.96699999999999997</v>
      </c>
      <c r="D12" s="63" t="s">
        <v>167</v>
      </c>
      <c r="E12" s="61">
        <v>4195</v>
      </c>
      <c r="F12" s="61">
        <f t="shared" si="1"/>
        <v>138.435</v>
      </c>
    </row>
    <row r="13" spans="1:6" ht="15" customHeight="1" x14ac:dyDescent="0.25">
      <c r="A13" s="60">
        <v>2008</v>
      </c>
      <c r="B13" s="21">
        <v>3.5000000000000003E-2</v>
      </c>
      <c r="C13" s="21">
        <f t="shared" si="0"/>
        <v>0.96499999999999997</v>
      </c>
      <c r="D13" s="19" t="s">
        <v>168</v>
      </c>
      <c r="E13" s="61">
        <v>4069</v>
      </c>
      <c r="F13" s="61">
        <f t="shared" si="1"/>
        <v>142.41500000000002</v>
      </c>
    </row>
    <row r="14" spans="1:6" ht="15" customHeight="1" x14ac:dyDescent="0.25">
      <c r="A14" s="62">
        <v>2009</v>
      </c>
      <c r="B14" s="24">
        <v>3.9E-2</v>
      </c>
      <c r="C14" s="24">
        <f t="shared" si="0"/>
        <v>0.96099999999999997</v>
      </c>
      <c r="D14" s="63" t="s">
        <v>169</v>
      </c>
      <c r="E14" s="61">
        <v>3774</v>
      </c>
      <c r="F14" s="61">
        <f t="shared" si="1"/>
        <v>147.18600000000001</v>
      </c>
    </row>
    <row r="15" spans="1:6" ht="15" customHeight="1" x14ac:dyDescent="0.25">
      <c r="A15" s="60">
        <v>2010</v>
      </c>
      <c r="B15" s="21">
        <v>4.2000000000000003E-2</v>
      </c>
      <c r="C15" s="21">
        <f t="shared" si="0"/>
        <v>0.95799999999999996</v>
      </c>
      <c r="D15" s="19"/>
      <c r="E15" s="61">
        <v>3997</v>
      </c>
      <c r="F15" s="61">
        <f t="shared" si="1"/>
        <v>167.87400000000002</v>
      </c>
    </row>
    <row r="16" spans="1:6" ht="15" customHeight="1" x14ac:dyDescent="0.25">
      <c r="A16" s="62">
        <v>2011</v>
      </c>
      <c r="B16" s="24">
        <v>4.8000000000000001E-2</v>
      </c>
      <c r="C16" s="24">
        <f t="shared" si="0"/>
        <v>0.95199999999999996</v>
      </c>
      <c r="D16" s="63" t="s">
        <v>170</v>
      </c>
      <c r="E16" s="61">
        <v>4276</v>
      </c>
      <c r="F16" s="61">
        <f t="shared" si="1"/>
        <v>205.24799999999999</v>
      </c>
    </row>
    <row r="17" spans="1:6" ht="15" customHeight="1" x14ac:dyDescent="0.25">
      <c r="A17" s="60">
        <v>2012</v>
      </c>
      <c r="B17" s="21">
        <v>5.1999999999999998E-2</v>
      </c>
      <c r="C17" s="21">
        <f t="shared" si="0"/>
        <v>0.94799999999999995</v>
      </c>
      <c r="D17" s="19"/>
      <c r="E17" s="61">
        <v>4403</v>
      </c>
      <c r="F17" s="61">
        <f t="shared" si="1"/>
        <v>228.95599999999999</v>
      </c>
    </row>
    <row r="18" spans="1:6" ht="15" customHeight="1" x14ac:dyDescent="0.25">
      <c r="A18" s="62">
        <v>2013</v>
      </c>
      <c r="B18" s="24">
        <v>5.7000000000000002E-2</v>
      </c>
      <c r="C18" s="24">
        <f t="shared" si="0"/>
        <v>0.94299999999999995</v>
      </c>
      <c r="D18" s="63"/>
      <c r="E18" s="61">
        <v>4534</v>
      </c>
      <c r="F18" s="61">
        <f t="shared" si="1"/>
        <v>258.43799999999999</v>
      </c>
    </row>
    <row r="19" spans="1:6" ht="15" customHeight="1" x14ac:dyDescent="0.25">
      <c r="A19" s="60">
        <v>2014</v>
      </c>
      <c r="B19" s="21">
        <v>6.3E-2</v>
      </c>
      <c r="C19" s="21">
        <f t="shared" si="0"/>
        <v>0.93700000000000006</v>
      </c>
      <c r="D19" s="19"/>
      <c r="E19" s="61">
        <v>4694</v>
      </c>
      <c r="F19" s="61">
        <f t="shared" si="1"/>
        <v>295.72199999999998</v>
      </c>
    </row>
    <row r="20" spans="1:6" ht="15" customHeight="1" x14ac:dyDescent="0.25">
      <c r="A20" s="62">
        <v>2015</v>
      </c>
      <c r="B20" s="24">
        <v>7.2999999999999995E-2</v>
      </c>
      <c r="C20" s="24">
        <f t="shared" si="0"/>
        <v>0.92700000000000005</v>
      </c>
      <c r="D20" s="63" t="s">
        <v>171</v>
      </c>
      <c r="E20" s="61">
        <v>4720</v>
      </c>
      <c r="F20" s="61">
        <f t="shared" si="1"/>
        <v>344.56</v>
      </c>
    </row>
    <row r="21" spans="1:6" ht="15" customHeight="1" x14ac:dyDescent="0.25">
      <c r="A21" s="60">
        <v>2016</v>
      </c>
      <c r="B21" s="21">
        <v>0.08</v>
      </c>
      <c r="C21" s="21">
        <f t="shared" si="0"/>
        <v>0.92</v>
      </c>
      <c r="D21" s="19"/>
      <c r="E21" s="61">
        <v>4826</v>
      </c>
      <c r="F21" s="61">
        <f t="shared" si="1"/>
        <v>386.08</v>
      </c>
    </row>
    <row r="22" spans="1:6" ht="15" customHeight="1" x14ac:dyDescent="0.25">
      <c r="A22" s="62">
        <v>2017</v>
      </c>
      <c r="B22" s="24">
        <v>8.8999999999999996E-2</v>
      </c>
      <c r="C22" s="24">
        <f t="shared" si="0"/>
        <v>0.91100000000000003</v>
      </c>
      <c r="D22" s="63" t="s">
        <v>172</v>
      </c>
      <c r="E22" s="61">
        <v>5043</v>
      </c>
      <c r="F22" s="61">
        <f t="shared" si="1"/>
        <v>448.827</v>
      </c>
    </row>
    <row r="23" spans="1:6" ht="15" customHeight="1" x14ac:dyDescent="0.25">
      <c r="A23" s="60">
        <v>2018</v>
      </c>
      <c r="B23" s="21">
        <v>9.8000000000000004E-2</v>
      </c>
      <c r="C23" s="21">
        <f t="shared" si="0"/>
        <v>0.90200000000000002</v>
      </c>
      <c r="D23" s="19" t="s">
        <v>173</v>
      </c>
      <c r="E23" s="61">
        <v>5329</v>
      </c>
      <c r="F23" s="61">
        <f t="shared" si="1"/>
        <v>522.24200000000008</v>
      </c>
    </row>
    <row r="24" spans="1:6" ht="15" customHeight="1" x14ac:dyDescent="0.25">
      <c r="A24" s="62">
        <v>2019</v>
      </c>
      <c r="B24" s="24">
        <v>0.11</v>
      </c>
      <c r="C24" s="24">
        <f t="shared" si="0"/>
        <v>0.89</v>
      </c>
      <c r="D24" s="63" t="s">
        <v>174</v>
      </c>
      <c r="E24" s="61">
        <v>5462</v>
      </c>
      <c r="F24" s="61">
        <f t="shared" si="1"/>
        <v>600.82000000000005</v>
      </c>
    </row>
    <row r="25" spans="1:6" ht="15" customHeight="1" x14ac:dyDescent="0.25">
      <c r="A25" s="60">
        <v>2020</v>
      </c>
      <c r="B25" s="21">
        <v>0.14000000000000001</v>
      </c>
      <c r="C25" s="21">
        <f t="shared" si="0"/>
        <v>0.86</v>
      </c>
      <c r="D25" s="19" t="s">
        <v>175</v>
      </c>
      <c r="E25" s="61">
        <v>5557</v>
      </c>
      <c r="F25" s="61">
        <f t="shared" si="1"/>
        <v>777.98</v>
      </c>
    </row>
    <row r="26" spans="1:6" ht="15" customHeight="1" x14ac:dyDescent="0.25">
      <c r="A26" s="62">
        <v>2021</v>
      </c>
      <c r="B26" s="24">
        <v>0.13300000000000001</v>
      </c>
      <c r="C26" s="24">
        <f t="shared" si="0"/>
        <v>0.86699999999999999</v>
      </c>
      <c r="D26" s="63" t="s">
        <v>176</v>
      </c>
      <c r="E26" s="61">
        <v>6586</v>
      </c>
      <c r="F26" s="61">
        <f t="shared" si="1"/>
        <v>875.9380000000001</v>
      </c>
    </row>
    <row r="27" spans="1:6" ht="15" customHeight="1" x14ac:dyDescent="0.25">
      <c r="A27" s="60">
        <v>2022</v>
      </c>
      <c r="B27" s="21">
        <v>0.14699999999999999</v>
      </c>
      <c r="C27" s="21">
        <f t="shared" si="0"/>
        <v>0.85299999999999998</v>
      </c>
      <c r="D27" s="19" t="s">
        <v>177</v>
      </c>
      <c r="E27" s="61">
        <v>6918</v>
      </c>
      <c r="F27" s="61">
        <f t="shared" si="1"/>
        <v>1016.9459999999999</v>
      </c>
    </row>
    <row r="28" spans="1:6" ht="15" customHeight="1" x14ac:dyDescent="0.25">
      <c r="A28" s="62">
        <v>2023</v>
      </c>
      <c r="B28" s="24">
        <v>0.153</v>
      </c>
      <c r="C28" s="24">
        <f t="shared" si="0"/>
        <v>0.84699999999999998</v>
      </c>
      <c r="D28" s="63" t="s">
        <v>178</v>
      </c>
      <c r="E28" s="61">
        <v>7094</v>
      </c>
      <c r="F28" s="61">
        <f t="shared" si="1"/>
        <v>1085.3820000000001</v>
      </c>
    </row>
    <row r="29" spans="1:6" ht="15" customHeight="1" x14ac:dyDescent="0.25">
      <c r="A29" s="60">
        <v>2024</v>
      </c>
      <c r="B29" s="21">
        <v>0.161</v>
      </c>
      <c r="C29" s="21">
        <f t="shared" si="0"/>
        <v>0.83899999999999997</v>
      </c>
      <c r="D29" s="19" t="s">
        <v>179</v>
      </c>
      <c r="E29" s="61">
        <v>7359</v>
      </c>
      <c r="F29" s="61">
        <f t="shared" si="1"/>
        <v>1184.799</v>
      </c>
    </row>
    <row r="31" spans="1:6" ht="15" customHeight="1" x14ac:dyDescent="0.25">
      <c r="A31" s="20" t="s">
        <v>180</v>
      </c>
    </row>
    <row r="32" spans="1:6" ht="15" customHeight="1" x14ac:dyDescent="0.25">
      <c r="A32" s="1" t="s">
        <v>181</v>
      </c>
      <c r="B32" s="1"/>
      <c r="C32" s="1"/>
      <c r="D32" s="1"/>
    </row>
    <row r="33" spans="1:4" ht="15" customHeight="1" x14ac:dyDescent="0.25">
      <c r="A33" s="1" t="s">
        <v>182</v>
      </c>
      <c r="B33" s="1"/>
      <c r="C33" s="1"/>
      <c r="D33" s="1"/>
    </row>
    <row r="35" spans="1:4" ht="15" customHeight="1" x14ac:dyDescent="0.25">
      <c r="A35" s="6" t="s">
        <v>183</v>
      </c>
      <c r="B35" s="6"/>
      <c r="C35" s="6"/>
      <c r="D35" s="6"/>
    </row>
  </sheetData>
  <mergeCells count="4">
    <mergeCell ref="A1:E1"/>
    <mergeCell ref="A32:D32"/>
    <mergeCell ref="A33:D33"/>
    <mergeCell ref="A35:D35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31F34"/>
  </sheetPr>
  <dimension ref="A1:E48"/>
  <sheetViews>
    <sheetView zoomScaleNormal="100" workbookViewId="0"/>
  </sheetViews>
  <sheetFormatPr defaultColWidth="8.7109375" defaultRowHeight="15" x14ac:dyDescent="0.25"/>
  <cols>
    <col min="1" max="1" width="20" customWidth="1"/>
    <col min="2" max="4" width="14" customWidth="1"/>
    <col min="5" max="5" width="75" customWidth="1"/>
  </cols>
  <sheetData>
    <row r="1" spans="1:5" ht="15.75" x14ac:dyDescent="0.25">
      <c r="A1" s="43" t="s">
        <v>184</v>
      </c>
    </row>
    <row r="2" spans="1:5" x14ac:dyDescent="0.25">
      <c r="A2" s="44" t="s">
        <v>185</v>
      </c>
    </row>
    <row r="3" spans="1:5" x14ac:dyDescent="0.25">
      <c r="A3" s="64" t="s">
        <v>186</v>
      </c>
    </row>
    <row r="5" spans="1:5" ht="25.5" x14ac:dyDescent="0.25">
      <c r="A5" s="47" t="s">
        <v>187</v>
      </c>
      <c r="B5" s="47" t="s">
        <v>188</v>
      </c>
      <c r="C5" s="47" t="s">
        <v>189</v>
      </c>
      <c r="D5" s="47" t="s">
        <v>190</v>
      </c>
      <c r="E5" s="47" t="s">
        <v>7</v>
      </c>
    </row>
    <row r="6" spans="1:5" ht="24" x14ac:dyDescent="0.25">
      <c r="A6" s="65" t="s">
        <v>44</v>
      </c>
      <c r="B6" s="66">
        <v>23.5</v>
      </c>
      <c r="C6" s="67">
        <f>B6/B12</f>
        <v>13.823529411764707</v>
      </c>
      <c r="D6" s="67">
        <f>B6/B9</f>
        <v>4.7</v>
      </c>
      <c r="E6" s="68" t="s">
        <v>191</v>
      </c>
    </row>
    <row r="7" spans="1:5" x14ac:dyDescent="0.25">
      <c r="A7" s="69" t="s">
        <v>192</v>
      </c>
      <c r="B7" s="70">
        <v>16.8</v>
      </c>
      <c r="C7" s="71">
        <f>B7/B12</f>
        <v>9.882352941176471</v>
      </c>
      <c r="D7" s="71">
        <f>B7/B9</f>
        <v>3.3600000000000003</v>
      </c>
      <c r="E7" s="72" t="s">
        <v>193</v>
      </c>
    </row>
    <row r="8" spans="1:5" x14ac:dyDescent="0.25">
      <c r="A8" s="65" t="s">
        <v>194</v>
      </c>
      <c r="B8" s="66">
        <v>11.2</v>
      </c>
      <c r="C8" s="67">
        <f>B8/B12</f>
        <v>6.5882352941176467</v>
      </c>
      <c r="D8" s="67">
        <f>B8/B9</f>
        <v>2.2399999999999998</v>
      </c>
      <c r="E8" s="68" t="s">
        <v>193</v>
      </c>
    </row>
    <row r="9" spans="1:5" x14ac:dyDescent="0.25">
      <c r="A9" s="69" t="s">
        <v>195</v>
      </c>
      <c r="B9" s="70">
        <v>5</v>
      </c>
      <c r="C9" s="71">
        <f>B9/B12</f>
        <v>2.9411764705882355</v>
      </c>
      <c r="D9" s="71">
        <f>B9/B9</f>
        <v>1</v>
      </c>
      <c r="E9" s="72" t="s">
        <v>193</v>
      </c>
    </row>
    <row r="10" spans="1:5" x14ac:dyDescent="0.25">
      <c r="A10" s="65" t="s">
        <v>196</v>
      </c>
      <c r="B10" s="66">
        <v>5</v>
      </c>
      <c r="C10" s="67">
        <f>B10/B12</f>
        <v>2.9411764705882355</v>
      </c>
      <c r="D10" s="67">
        <f>B10/B9</f>
        <v>1</v>
      </c>
      <c r="E10" s="68" t="s">
        <v>197</v>
      </c>
    </row>
    <row r="11" spans="1:5" x14ac:dyDescent="0.25">
      <c r="A11" s="69" t="s">
        <v>198</v>
      </c>
      <c r="B11" s="70">
        <v>2.4</v>
      </c>
      <c r="C11" s="71">
        <f>B11/B12</f>
        <v>1.411764705882353</v>
      </c>
      <c r="D11" s="71">
        <f>B11/B9</f>
        <v>0.48</v>
      </c>
      <c r="E11" s="72" t="s">
        <v>193</v>
      </c>
    </row>
    <row r="12" spans="1:5" x14ac:dyDescent="0.25">
      <c r="A12" s="65" t="s">
        <v>199</v>
      </c>
      <c r="B12" s="66">
        <v>1.7</v>
      </c>
      <c r="C12" s="67">
        <f>B12/B12</f>
        <v>1</v>
      </c>
      <c r="D12" s="67">
        <f>B12/B9</f>
        <v>0.33999999999999997</v>
      </c>
      <c r="E12" s="68" t="s">
        <v>193</v>
      </c>
    </row>
    <row r="14" spans="1:5" x14ac:dyDescent="0.25">
      <c r="A14" s="20" t="s">
        <v>200</v>
      </c>
    </row>
    <row r="15" spans="1:5" x14ac:dyDescent="0.25">
      <c r="A15" s="26" t="s">
        <v>201</v>
      </c>
    </row>
    <row r="16" spans="1:5" x14ac:dyDescent="0.25">
      <c r="A16" s="26" t="s">
        <v>202</v>
      </c>
    </row>
    <row r="17" spans="1:1" x14ac:dyDescent="0.25">
      <c r="A17" s="26" t="s">
        <v>203</v>
      </c>
    </row>
    <row r="18" spans="1:1" x14ac:dyDescent="0.25">
      <c r="A18" s="26" t="s">
        <v>204</v>
      </c>
    </row>
    <row r="19" spans="1:1" x14ac:dyDescent="0.25">
      <c r="A19" s="26" t="s">
        <v>205</v>
      </c>
    </row>
    <row r="20" spans="1:1" x14ac:dyDescent="0.25">
      <c r="A20" s="26" t="s">
        <v>206</v>
      </c>
    </row>
    <row r="21" spans="1:1" x14ac:dyDescent="0.25">
      <c r="A21" s="26"/>
    </row>
    <row r="22" spans="1:1" x14ac:dyDescent="0.25">
      <c r="A22" s="73" t="s">
        <v>207</v>
      </c>
    </row>
    <row r="23" spans="1:1" x14ac:dyDescent="0.25">
      <c r="A23" s="44" t="s">
        <v>208</v>
      </c>
    </row>
    <row r="24" spans="1:1" x14ac:dyDescent="0.25">
      <c r="A24" s="44" t="s">
        <v>209</v>
      </c>
    </row>
    <row r="25" spans="1:1" x14ac:dyDescent="0.25">
      <c r="A25" s="44" t="s">
        <v>210</v>
      </c>
    </row>
    <row r="26" spans="1:1" x14ac:dyDescent="0.25">
      <c r="A26" s="44" t="s">
        <v>211</v>
      </c>
    </row>
    <row r="27" spans="1:1" x14ac:dyDescent="0.25">
      <c r="A27" s="44" t="s">
        <v>212</v>
      </c>
    </row>
    <row r="28" spans="1:1" x14ac:dyDescent="0.25">
      <c r="A28" s="44" t="s">
        <v>213</v>
      </c>
    </row>
    <row r="47" spans="1:1" x14ac:dyDescent="0.25">
      <c r="A47" s="44" t="s">
        <v>214</v>
      </c>
    </row>
    <row r="48" spans="1:1" x14ac:dyDescent="0.25">
      <c r="A48" s="44" t="s">
        <v>215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5"/>
  <sheetViews>
    <sheetView zoomScaleNormal="100" workbookViewId="0"/>
  </sheetViews>
  <sheetFormatPr defaultColWidth="8.7109375" defaultRowHeight="15" x14ac:dyDescent="0.25"/>
  <cols>
    <col min="1" max="1" width="12" customWidth="1"/>
    <col min="2" max="2" width="16" customWidth="1"/>
    <col min="3" max="3" width="45" customWidth="1"/>
  </cols>
  <sheetData>
    <row r="1" spans="1:3" ht="17.25" customHeight="1" x14ac:dyDescent="0.25">
      <c r="A1" s="7" t="s">
        <v>216</v>
      </c>
      <c r="B1" s="7"/>
      <c r="C1" s="7"/>
    </row>
    <row r="2" spans="1:3" ht="15" customHeight="1" x14ac:dyDescent="0.25">
      <c r="A2" s="8" t="s">
        <v>217</v>
      </c>
    </row>
    <row r="4" spans="1:3" ht="15" customHeight="1" x14ac:dyDescent="0.25">
      <c r="A4" s="10" t="s">
        <v>71</v>
      </c>
      <c r="B4" s="10" t="s">
        <v>218</v>
      </c>
      <c r="C4" s="10" t="s">
        <v>7</v>
      </c>
    </row>
    <row r="5" spans="1:3" ht="15" customHeight="1" x14ac:dyDescent="0.25">
      <c r="A5" s="60">
        <v>2007</v>
      </c>
      <c r="B5" s="61">
        <v>73</v>
      </c>
      <c r="C5" s="19" t="s">
        <v>143</v>
      </c>
    </row>
    <row r="6" spans="1:3" ht="15" customHeight="1" x14ac:dyDescent="0.25">
      <c r="A6" s="62">
        <v>2008</v>
      </c>
      <c r="B6" s="74">
        <v>21</v>
      </c>
      <c r="C6" s="63" t="s">
        <v>219</v>
      </c>
    </row>
    <row r="7" spans="1:3" ht="15" customHeight="1" x14ac:dyDescent="0.25">
      <c r="A7" s="60">
        <v>2009</v>
      </c>
      <c r="B7" s="61">
        <v>14</v>
      </c>
      <c r="C7" s="19" t="s">
        <v>220</v>
      </c>
    </row>
    <row r="8" spans="1:3" ht="15" customHeight="1" x14ac:dyDescent="0.25">
      <c r="A8" s="62">
        <v>2010</v>
      </c>
      <c r="B8" s="74">
        <v>21</v>
      </c>
      <c r="C8" s="63"/>
    </row>
    <row r="9" spans="1:3" ht="15" customHeight="1" x14ac:dyDescent="0.25">
      <c r="A9" s="60">
        <v>2011</v>
      </c>
      <c r="B9" s="61">
        <v>40</v>
      </c>
      <c r="C9" s="19"/>
    </row>
    <row r="10" spans="1:3" ht="15" customHeight="1" x14ac:dyDescent="0.25">
      <c r="A10" s="62">
        <v>2012</v>
      </c>
      <c r="B10" s="74">
        <v>51</v>
      </c>
      <c r="C10" s="63"/>
    </row>
    <row r="11" spans="1:3" ht="15" customHeight="1" x14ac:dyDescent="0.25">
      <c r="A11" s="60">
        <v>2013</v>
      </c>
      <c r="B11" s="61">
        <v>55</v>
      </c>
      <c r="C11" s="19"/>
    </row>
    <row r="12" spans="1:3" ht="15" customHeight="1" x14ac:dyDescent="0.25">
      <c r="A12" s="62">
        <v>2014</v>
      </c>
      <c r="B12" s="74">
        <v>76</v>
      </c>
      <c r="C12" s="63"/>
    </row>
    <row r="13" spans="1:3" ht="15" customHeight="1" x14ac:dyDescent="0.25">
      <c r="A13" s="60">
        <v>2015</v>
      </c>
      <c r="B13" s="61">
        <v>79</v>
      </c>
      <c r="C13" s="19"/>
    </row>
    <row r="14" spans="1:3" ht="15" customHeight="1" x14ac:dyDescent="0.25">
      <c r="A14" s="62">
        <v>2016</v>
      </c>
      <c r="B14" s="74">
        <v>68</v>
      </c>
      <c r="C14" s="63"/>
    </row>
    <row r="15" spans="1:3" ht="15" customHeight="1" x14ac:dyDescent="0.25">
      <c r="A15" s="60">
        <v>2017</v>
      </c>
      <c r="B15" s="61">
        <v>54</v>
      </c>
      <c r="C15" s="19" t="s">
        <v>221</v>
      </c>
    </row>
    <row r="16" spans="1:3" ht="15" customHeight="1" x14ac:dyDescent="0.25">
      <c r="A16" s="62">
        <v>2018</v>
      </c>
      <c r="B16" s="74">
        <v>77</v>
      </c>
      <c r="C16" s="63"/>
    </row>
    <row r="17" spans="1:3" ht="15" customHeight="1" x14ac:dyDescent="0.25">
      <c r="A17" s="60">
        <v>2019</v>
      </c>
      <c r="B17" s="61">
        <v>56</v>
      </c>
      <c r="C17" s="19"/>
    </row>
    <row r="18" spans="1:3" ht="15" customHeight="1" x14ac:dyDescent="0.25">
      <c r="A18" s="62">
        <v>2020</v>
      </c>
      <c r="B18" s="74">
        <v>32</v>
      </c>
      <c r="C18" s="63" t="s">
        <v>222</v>
      </c>
    </row>
    <row r="19" spans="1:3" ht="15" customHeight="1" x14ac:dyDescent="0.25">
      <c r="A19" s="60">
        <v>2021</v>
      </c>
      <c r="B19" s="61">
        <v>67</v>
      </c>
      <c r="C19" s="19" t="s">
        <v>223</v>
      </c>
    </row>
    <row r="20" spans="1:3" ht="15" customHeight="1" x14ac:dyDescent="0.25">
      <c r="A20" s="62">
        <v>2022</v>
      </c>
      <c r="B20" s="74">
        <v>80</v>
      </c>
      <c r="C20" s="63" t="s">
        <v>224</v>
      </c>
    </row>
    <row r="21" spans="1:3" ht="15" customHeight="1" x14ac:dyDescent="0.25">
      <c r="A21" s="60">
        <v>2023</v>
      </c>
      <c r="B21" s="61">
        <v>48</v>
      </c>
      <c r="C21" s="19" t="s">
        <v>225</v>
      </c>
    </row>
    <row r="22" spans="1:3" ht="15" customHeight="1" x14ac:dyDescent="0.25">
      <c r="A22" s="62">
        <v>2024</v>
      </c>
      <c r="B22" s="74">
        <v>47</v>
      </c>
      <c r="C22" s="63"/>
    </row>
    <row r="23" spans="1:3" ht="15" customHeight="1" x14ac:dyDescent="0.25">
      <c r="A23" s="60">
        <v>2025</v>
      </c>
      <c r="B23" s="61">
        <v>60</v>
      </c>
      <c r="C23" s="19" t="s">
        <v>226</v>
      </c>
    </row>
    <row r="25" spans="1:3" ht="15" customHeight="1" x14ac:dyDescent="0.25">
      <c r="A25" s="8" t="s">
        <v>227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zoomScaleNormal="100" workbookViewId="0"/>
  </sheetViews>
  <sheetFormatPr defaultColWidth="8.7109375" defaultRowHeight="15" x14ac:dyDescent="0.25"/>
  <cols>
    <col min="1" max="1" width="38" customWidth="1"/>
    <col min="2" max="2" width="20" customWidth="1"/>
    <col min="3" max="4" width="22" customWidth="1"/>
    <col min="5" max="5" width="20" customWidth="1"/>
  </cols>
  <sheetData>
    <row r="1" spans="1:4" ht="17.25" customHeight="1" x14ac:dyDescent="0.25">
      <c r="A1" s="7" t="s">
        <v>228</v>
      </c>
      <c r="B1" s="7"/>
      <c r="C1" s="7"/>
      <c r="D1" s="7"/>
    </row>
    <row r="2" spans="1:4" ht="15" customHeight="1" x14ac:dyDescent="0.25">
      <c r="A2" s="8" t="s">
        <v>229</v>
      </c>
    </row>
    <row r="4" spans="1:4" ht="15" customHeight="1" x14ac:dyDescent="0.25">
      <c r="A4" s="9" t="s">
        <v>230</v>
      </c>
    </row>
    <row r="5" spans="1:4" ht="15" customHeight="1" x14ac:dyDescent="0.25">
      <c r="A5" s="20" t="s">
        <v>231</v>
      </c>
      <c r="B5" s="26" t="s">
        <v>232</v>
      </c>
      <c r="C5" s="19" t="s">
        <v>233</v>
      </c>
    </row>
    <row r="6" spans="1:4" ht="15" customHeight="1" x14ac:dyDescent="0.25">
      <c r="A6" s="75" t="s">
        <v>234</v>
      </c>
      <c r="B6" s="23" t="s">
        <v>235</v>
      </c>
      <c r="C6" s="63" t="s">
        <v>236</v>
      </c>
    </row>
    <row r="7" spans="1:4" ht="15" customHeight="1" x14ac:dyDescent="0.25">
      <c r="A7" s="20" t="s">
        <v>237</v>
      </c>
      <c r="B7" s="26" t="s">
        <v>238</v>
      </c>
      <c r="C7" s="19" t="s">
        <v>239</v>
      </c>
    </row>
    <row r="8" spans="1:4" ht="15" customHeight="1" x14ac:dyDescent="0.25">
      <c r="A8" s="75" t="s">
        <v>240</v>
      </c>
      <c r="B8" s="23" t="s">
        <v>241</v>
      </c>
      <c r="C8" s="63" t="s">
        <v>242</v>
      </c>
    </row>
    <row r="9" spans="1:4" ht="15" customHeight="1" x14ac:dyDescent="0.25">
      <c r="A9" s="20" t="s">
        <v>243</v>
      </c>
      <c r="B9" s="26" t="s">
        <v>244</v>
      </c>
      <c r="C9" s="19" t="s">
        <v>245</v>
      </c>
    </row>
    <row r="10" spans="1:4" ht="15" customHeight="1" x14ac:dyDescent="0.25">
      <c r="A10" s="75" t="s">
        <v>246</v>
      </c>
      <c r="B10" s="23" t="s">
        <v>247</v>
      </c>
      <c r="C10" s="63"/>
    </row>
    <row r="11" spans="1:4" ht="15" customHeight="1" x14ac:dyDescent="0.25">
      <c r="A11" s="20" t="s">
        <v>248</v>
      </c>
      <c r="B11" s="26" t="s">
        <v>249</v>
      </c>
      <c r="C11" s="19" t="s">
        <v>250</v>
      </c>
    </row>
    <row r="12" spans="1:4" ht="15" customHeight="1" x14ac:dyDescent="0.25">
      <c r="A12" s="75" t="s">
        <v>251</v>
      </c>
      <c r="B12" s="23" t="s">
        <v>252</v>
      </c>
      <c r="C12" s="63" t="s">
        <v>253</v>
      </c>
    </row>
    <row r="13" spans="1:4" ht="15" customHeight="1" x14ac:dyDescent="0.25">
      <c r="A13" s="20" t="s">
        <v>254</v>
      </c>
      <c r="B13" s="26" t="s">
        <v>255</v>
      </c>
      <c r="C13" s="19" t="s">
        <v>256</v>
      </c>
    </row>
    <row r="16" spans="1:4" ht="15" customHeight="1" x14ac:dyDescent="0.25">
      <c r="A16" s="9" t="s">
        <v>257</v>
      </c>
    </row>
    <row r="17" spans="1:5" ht="26.25" customHeight="1" x14ac:dyDescent="0.25">
      <c r="A17" s="10" t="s">
        <v>258</v>
      </c>
      <c r="B17" s="10" t="s">
        <v>259</v>
      </c>
      <c r="C17" s="10" t="s">
        <v>260</v>
      </c>
      <c r="D17" s="10" t="s">
        <v>261</v>
      </c>
      <c r="E17" s="10" t="s">
        <v>262</v>
      </c>
    </row>
    <row r="18" spans="1:5" ht="15" customHeight="1" x14ac:dyDescent="0.25">
      <c r="A18" s="20" t="s">
        <v>44</v>
      </c>
      <c r="B18" s="76">
        <v>4278988934</v>
      </c>
      <c r="C18" s="76">
        <v>10153611</v>
      </c>
      <c r="D18" s="76">
        <v>12712073</v>
      </c>
      <c r="E18" s="77">
        <f>D18/B18</f>
        <v>2.9708123101212956E-3</v>
      </c>
    </row>
    <row r="19" spans="1:5" ht="15" customHeight="1" x14ac:dyDescent="0.25">
      <c r="A19" s="26" t="s">
        <v>45</v>
      </c>
      <c r="B19" s="76">
        <v>612868071</v>
      </c>
      <c r="C19" s="76">
        <v>967375</v>
      </c>
      <c r="D19" s="76">
        <v>1167270</v>
      </c>
      <c r="E19" s="77">
        <f>D19/B19</f>
        <v>1.9046024017785714E-3</v>
      </c>
    </row>
    <row r="20" spans="1:5" ht="15" customHeight="1" x14ac:dyDescent="0.25">
      <c r="A20" s="26" t="s">
        <v>46</v>
      </c>
      <c r="B20" s="76">
        <v>764224597</v>
      </c>
      <c r="C20" s="76">
        <v>394872</v>
      </c>
      <c r="D20" s="76">
        <v>1233610</v>
      </c>
      <c r="E20" s="77">
        <f>D20/B20</f>
        <v>1.6141982407300089E-3</v>
      </c>
    </row>
    <row r="21" spans="1:5" ht="15" customHeight="1" x14ac:dyDescent="0.25">
      <c r="A21" s="26" t="s">
        <v>47</v>
      </c>
      <c r="B21" s="76">
        <v>1768845360</v>
      </c>
      <c r="C21" s="76">
        <v>5898721</v>
      </c>
      <c r="D21" s="76">
        <v>6716234</v>
      </c>
      <c r="E21" s="77">
        <f>D21/B21</f>
        <v>3.7969593905031926E-3</v>
      </c>
    </row>
    <row r="22" spans="1:5" ht="15" customHeight="1" x14ac:dyDescent="0.25">
      <c r="A22" s="26" t="s">
        <v>48</v>
      </c>
      <c r="B22" s="76">
        <v>1133050906</v>
      </c>
      <c r="C22" s="76">
        <v>2892643</v>
      </c>
      <c r="D22" s="76">
        <v>3594959</v>
      </c>
      <c r="E22" s="77">
        <f>D22/B22</f>
        <v>3.1728133140030337E-3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Market Snapshot Q4 2025</vt:lpstr>
      <vt:lpstr>Vacancy History</vt:lpstr>
      <vt:lpstr>Historical Annual Data</vt:lpstr>
      <vt:lpstr>Asking Rents</vt:lpstr>
      <vt:lpstr>Total Retail Sales</vt:lpstr>
      <vt:lpstr>E-Commerce Penetration</vt:lpstr>
      <vt:lpstr>International SF Comparison</vt:lpstr>
      <vt:lpstr>Transaction Volume</vt:lpstr>
      <vt:lpstr>Construction &amp; Supply</vt:lpstr>
      <vt:lpstr>Store Closures</vt:lpstr>
      <vt:lpstr>NAREIT Retail REITs</vt:lpstr>
      <vt:lpstr>Sources &amp; 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3</cp:revision>
  <dcterms:created xsi:type="dcterms:W3CDTF">2026-03-05T19:33:00Z</dcterms:created>
  <dcterms:modified xsi:type="dcterms:W3CDTF">2026-03-23T15:32:46Z</dcterms:modified>
  <dc:language>en-US</dc:language>
</cp:coreProperties>
</file>