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rces" sheetId="1" state="visible" r:id="rId3"/>
    <sheet name="Robotaxi Ride Growth" sheetId="2" state="visible" r:id="rId4"/>
    <sheet name="Robotaxi Deployment" sheetId="3" state="visible" r:id="rId5"/>
    <sheet name="AV Trucking Metrics" sheetId="4" state="visible" r:id="rId6"/>
    <sheet name="Driving Occupations" sheetId="5" state="visible" r:id="rId7"/>
    <sheet name="NHTSA ADS Incidents" sheetId="6" state="visible" r:id="rId8"/>
    <sheet name="Safety Rate Comparison" sheetId="7" state="visible" r:id="rId9"/>
    <sheet name="Company Targets" sheetId="8" state="visible" r:id="rId10"/>
    <sheet name="CRE Implications Map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<sst xmlns="http://schemas.openxmlformats.org/spreadsheetml/2006/main" count="762" uniqueCount="508">
  <si>
    <t xml:space="preserve">CRE42 — AI &amp; Transportation (Robotaxis &amp; Automated Trucking): Source Register</t>
  </si>
  <si>
    <t xml:space="preserve">All figures trace to the primary source listed. Flagged rows require Chip review before any deliverable ships.</t>
  </si>
  <si>
    <t xml:space="preserve">Tab / Section</t>
  </si>
  <si>
    <t xml:space="preserve">Series / Metric</t>
  </si>
  <si>
    <t xml:space="preserve">Source Organization</t>
  </si>
  <si>
    <t xml:space="preserve">Source Type</t>
  </si>
  <si>
    <t xml:space="preserve">URL</t>
  </si>
  <si>
    <t xml:space="preserve">Update Cadence</t>
  </si>
  <si>
    <t xml:space="preserve">Last Verified</t>
  </si>
  <si>
    <t xml:space="preserve">Notes / Flags</t>
  </si>
  <si>
    <t xml:space="preserve">Robotaxi Ride Growth</t>
  </si>
  <si>
    <t xml:space="preserve">Weekly paid rides 250,000+ (Apr 2025)</t>
  </si>
  <si>
    <t xml:space="preserve">Waymo (Alphabet)</t>
  </si>
  <si>
    <t xml:space="preserve">Primary (company disclosure)</t>
  </si>
  <si>
    <t xml:space="preserve">https://waymo.com/blog/2025/05/scaling-our-fleet-through-us-manufacturing/</t>
  </si>
  <si>
    <t xml:space="preserve">Per announcement</t>
  </si>
  <si>
    <t xml:space="preserve">2026-06-12</t>
  </si>
  <si>
    <t xml:space="preserve">Waymo blog post, May 2025; verified directly</t>
  </si>
  <si>
    <t xml:space="preserve">Weekly paid ride milestones 10k (May 2023), 50k (May 2024), 100k (Aug 2024), 200k (Feb 2025), 500k (Mar 26, 2026)</t>
  </si>
  <si>
    <t xml:space="preserve">Waymo / Alphabet announcements</t>
  </si>
  <si>
    <t xml:space="preserve">https://waymo.com/blog/</t>
  </si>
  <si>
    <t xml:space="preserve">FLAG: several milestones disclosed via Waymo/Alphabet X posts rather than blog or filings; dates and values to be re-verified against Waymo publications before HTML ships</t>
  </si>
  <si>
    <t xml:space="preserve">450,000+ weekly rides (Dec 8, 2025)</t>
  </si>
  <si>
    <t xml:space="preserve">Tiger Global investor letter (third party)</t>
  </si>
  <si>
    <t xml:space="preserve">Third party — NOT APPROVED</t>
  </si>
  <si>
    <t xml:space="preserve">—</t>
  </si>
  <si>
    <t xml:space="preserve">One-time</t>
  </si>
  <si>
    <t xml:space="preserve">FLAG: third-party disclosure; included for continuity only; drop or replace with a Waymo figure unless Chip approves</t>
  </si>
  <si>
    <t xml:space="preserve">14M trips in 2025; 20M+ lifetime paid rides (YE 2025); ~3,000 vehicles; &gt;4M autonomous miles/week</t>
  </si>
  <si>
    <t xml:space="preserve">Waymo (Year in Review, Dec 2025; co-CEO interview, Mar 2026)</t>
  </si>
  <si>
    <t xml:space="preserve">Annual / per statement</t>
  </si>
  <si>
    <t xml:space="preserve">Fleet count consistent with Waymo report to NHTSA (Dec 2025) per press coverage</t>
  </si>
  <si>
    <t xml:space="preserve">Robotaxi Deployment</t>
  </si>
  <si>
    <t xml:space="preserve">Waymo commercial metros (10) and announced 2026 metros</t>
  </si>
  <si>
    <t xml:space="preserve">Waymo announcements</t>
  </si>
  <si>
    <t xml:space="preserve">Tesla robotaxi metro status (SF Bay Area safety driver; Austin/Dallas/Houston ramping unsupervised; 5 metros in preparation)</t>
  </si>
  <si>
    <t xml:space="preserve">Tesla Q1 2026 Update (SEC 8-K Ex. 99.1, Apr 22, 2026)</t>
  </si>
  <si>
    <t xml:space="preserve">Primary (company filings)</t>
  </si>
  <si>
    <t xml:space="preserve">https://www.sec.gov/Archives/edgar/data/1318605/000162828026026551/exhibit991.htm</t>
  </si>
  <si>
    <t xml:space="preserve">Quarterly</t>
  </si>
  <si>
    <t xml:space="preserve">Paid Robotaxi miles "nearly doubled sequentially" in Q1 2026; chart values not stated numerically in filing</t>
  </si>
  <si>
    <t xml:space="preserve">Zoox Las Vegas public driverless launch (Sep 10, 2025; free pending fare approval); SF waitlist</t>
  </si>
  <si>
    <t xml:space="preserve">Zoox (Amazon) launch disclosure</t>
  </si>
  <si>
    <t xml:space="preserve">https://zoox.com/journal/las-vegas</t>
  </si>
  <si>
    <t xml:space="preserve">Launch date corroborated by Bloomberg/CNBC coverage of company announcement</t>
  </si>
  <si>
    <t xml:space="preserve">AV Trucking Metrics</t>
  </si>
  <si>
    <t xml:space="preserve">Aurora: 370k+ driverless miles (Apr 2026); 5.3M+ cumulative commercial miles (4/30/26); 12 routes; 7 driverless customers; Q1-26 revenue $1M; FY26 guide $14-16M; 200+ trucks YE26; ~$80M run-rate; liquidity ~$1.3B</t>
  </si>
  <si>
    <t xml:space="preserve">Aurora Innovation Q1 2026 Shareholder Letter (SEC 8-K Ex. 99.1, May 6, 2026)</t>
  </si>
  <si>
    <t xml:space="preserve">https://www.sec.gov/Archives/edgar/data/1828108/000182810826000050/aurora26q1shareholderlet.htm</t>
  </si>
  <si>
    <t xml:space="preserve">Verified directly against SEC document</t>
  </si>
  <si>
    <t xml:space="preserve">Aurora: 250k+ driverless miles (Jan 2026); 10 driverless trucks Dec 2025, strategically reduced early 2026 ahead of new fleet</t>
  </si>
  <si>
    <t xml:space="preserve">Aurora Innovation Q4 2025 Shareholder Letter (SEC 8-K Ex. 99.1, Feb 11, 2026)</t>
  </si>
  <si>
    <t xml:space="preserve">https://www.sec.gov/Archives/edgar/data/0001828108/000182810826000014/finalaurora25q4sharehold.htm</t>
  </si>
  <si>
    <t xml:space="preserve">Aurora: commercial driverless launch at end of April 2025, Dallas-Houston; 20,000+ driverless miles through 6/30/25</t>
  </si>
  <si>
    <t xml:space="preserve">Aurora Innovation Q2 2025 Shareholder Letter (SEC 8-K Ex. 99.1, Jul 30, 2025)</t>
  </si>
  <si>
    <t xml:space="preserve">https://www.sec.gov/Archives/edgar/data/0001828108/000182810825000137/aurora_2q25xshareholderx.htm</t>
  </si>
  <si>
    <t xml:space="preserve">Kodiak: 28 customer-owned driverless trucks; 23,500+ cumulative paid driverless hours (+120% QoQ); 15,600+ cumulative loads (+24% QoQ); Q1-26 revenue $1.83M (+74% QoQ); long-haul driverless launch late 2026; ARM 86% (Apr 2026)</t>
  </si>
  <si>
    <t xml:space="preserve">Kodiak AI Q1 2026 Results (SEC 8-K Ex. 99.1, May 7, 2026)</t>
  </si>
  <si>
    <t xml:space="preserve">https://www.sec.gov/Archives/edgar/data/1853138/000162828026032092/exhibit991-pressreleaseoff.htm</t>
  </si>
  <si>
    <t xml:space="preserve">Verified directly against SEC document. Q4-25 hours (~10,700) and loads (~12,600) are CALCULATED from stated QoQ growth rates — derived, labeled on tab</t>
  </si>
  <si>
    <t xml:space="preserve">Driving Occupations</t>
  </si>
  <si>
    <t xml:space="preserve">Employment 2024 (incl. self-employed), median wage May 2024, projected growth 2024-34, annual openings: heavy/tractor-trailer, light truck, driver/sales, shuttle/chauffeur, taxi</t>
  </si>
  <si>
    <t xml:space="preserve">BLS Occupational Outlook Handbook / Employment Projections (2024-34)</t>
  </si>
  <si>
    <t xml:space="preserve">Primary (govt data)</t>
  </si>
  <si>
    <t xml:space="preserve">https://www.bls.gov/ooh/transportation-and-material-moving/</t>
  </si>
  <si>
    <t xml:space="preserve">Annual</t>
  </si>
  <si>
    <t xml:space="preserve">Figures read from bls.gov OOH pages</t>
  </si>
  <si>
    <t xml:space="preserve">Employment and median wage, May 2020 (wage &amp; salary only): heavy/tractor-trailer 1,797,710; light truck 929,470; driver/sales 420,890</t>
  </si>
  <si>
    <t xml:space="preserve">BLS OEWS May 2020 national occupation pages</t>
  </si>
  <si>
    <t xml:space="preserve">https://www.bls.gov/oes/2020/may/oes533032.htm ; .../oes533033.htm ; .../oes533031.htm</t>
  </si>
  <si>
    <t xml:space="preserve">Frozen (historical vintage)</t>
  </si>
  <si>
    <t xml:space="preserve">Verified directly against bls.gov. SUPERSEDED as tab series by 2022-2025 OEWS per Chip (2026-06-12); retained for reference</t>
  </si>
  <si>
    <t xml:space="preserve">Passenger vehicle drivers ex. bus/transit/intercity, May 2020: 599,980 (hybrid code 53-3058; includes school bus + shuttle/chauffeur + taxi)</t>
  </si>
  <si>
    <t xml:space="preserve">BLS OEWS May 2020</t>
  </si>
  <si>
    <t xml:space="preserve">https://www.bls.gov/oes/2020/may/oes533058.htm</t>
  </si>
  <si>
    <t xml:space="preserve">No separate 2020 estimates exist for 53-3053/53-3054. SUPERSEDED as tab content by 2022-2025 series; retained for reference</t>
  </si>
  <si>
    <t xml:space="preserve">Bus drivers; rideshare gig drivers (Uber/Lyft 10-K driver counts)</t>
  </si>
  <si>
    <t xml:space="preserve">BLS OOH; Uber/Lyft 10-K</t>
  </si>
  <si>
    <t xml:space="preserve">Primary (govt data / company filings)</t>
  </si>
  <si>
    <t xml:space="preserve">https://www.bls.gov/ooh/ ; https://www.sec.gov/</t>
  </si>
  <si>
    <t xml:space="preserve">FLAG: not yet pulled; candidate additions on next pass</t>
  </si>
  <si>
    <t xml:space="preserve">OEWS employment series May 2022 - May 2025 and HBS mean automation scores, all seven driving SOC codes</t>
  </si>
  <si>
    <t xml:space="preserve">Emp Change 22-25 tab, technology-knowledge-ai-workplace-adoption.xlsx (Chip, 2026-06-12); underlying source BLS OEWS national tables</t>
  </si>
  <si>
    <t xml:space="preserve">Primary (govt data, via CRE42 adoption workbook)</t>
  </si>
  <si>
    <t xml:space="preserve">https://www.bls.gov/oes/tables.htm</t>
  </si>
  <si>
    <t xml:space="preserve">Annual (spring)</t>
  </si>
  <si>
    <t xml:space="preserve">May 2025 values cross-validated against national_M2025_dl.xlsx (oesm25nat, Chip upload) - exact match on all seven codes. BLS advises against OEWS time-series comparisons; caveat carried on tab per adoption-workbook convention</t>
  </si>
  <si>
    <t xml:space="preserve">Median wage May 2025 by occupation</t>
  </si>
  <si>
    <t xml:space="preserve">BLS OEWS May 2025 national file (oesm25nat, uploaded by Chip 2026-06-12)</t>
  </si>
  <si>
    <t xml:space="preserve">Read directly from national_M2025_dl.xlsx</t>
  </si>
  <si>
    <t xml:space="preserve">2020 National Employment Matrix (EP program, incl. self-employed; same-program 2020 base for the 2024 column)</t>
  </si>
  <si>
    <t xml:space="preserve">BLS Employment Projections data tool</t>
  </si>
  <si>
    <t xml:space="preserve">Primary (govt data) — CHIP DOWNLOAD</t>
  </si>
  <si>
    <t xml:space="preserve">https://data.bls.gov/projections/nationalMatrix?queryParams=53-3032&amp;ioType=o</t>
  </si>
  <si>
    <t xml:space="preserve">Frozen (2020-30 vintage)</t>
  </si>
  <si>
    <t xml:space="preserve">ATTEMPTED 2026-06-12: BLS data tool returned HTTP 500 (NullPointerException) on Chip attempt; retry later. OEWS columns serve as the time series meanwhile</t>
  </si>
  <si>
    <t xml:space="preserve">Company Targets</t>
  </si>
  <si>
    <t xml:space="preserve">Waymo 1M weekly rides target (YE 2026); 20+ city expansion incl. London/Tokyo</t>
  </si>
  <si>
    <t xml:space="preserve">Waymo co-CEO public statements (Feb 2026)</t>
  </si>
  <si>
    <t xml:space="preserve">Per statement</t>
  </si>
  <si>
    <t xml:space="preserve">Tesla: Cybercab volume production 2026; 8-metro near-term robotaxi coverage plan</t>
  </si>
  <si>
    <t xml:space="preserve">Tesla Q1 2026 Update (SEC)</t>
  </si>
  <si>
    <t xml:space="preserve">Aurora: Hirschbach 500-truck MOU; AUMOVIO 3rd-gen kit SOP H2 2027; Roush 1,000 trucks/yr initial capacity; Volvo hundreds of VNL Autonomous in 2027; SAM 60B VMT by 2028</t>
  </si>
  <si>
    <t xml:space="preserve">Aurora Q1 2026 Shareholder Letter (SEC)</t>
  </si>
  <si>
    <t xml:space="preserve">NHTSA ADS Incidents</t>
  </si>
  <si>
    <t xml:space="preserve">ADS incident reports, Apr 1 2025 - Apr 1 2026 (861 unique incidents; entity/severity/state tabulations)</t>
  </si>
  <si>
    <t xml:space="preserve">NHTSA Standing General Order SGO-2021-01 CSV (downloaded by Chip 2026-06-12)</t>
  </si>
  <si>
    <t xml:space="preserve">https://www.nhtsa.gov/laws-regulations/standing-general-order-crash-reporting</t>
  </si>
  <si>
    <t xml:space="preserve">Monthly-ish updates</t>
  </si>
  <si>
    <t xml:space="preserve">Rolling recent-window file; full history since Jul 2021 is a separate download. Deduplicated to latest Report Version per Report ID</t>
  </si>
  <si>
    <t xml:space="preserve">Safety Rate Comparison</t>
  </si>
  <si>
    <t xml:space="preserve">Waymo Rider-Only vs human-benchmark crash RATES, All Locations (incidents per million miles): any-injury 0.71 vs 3.90; airbag 0.28 vs 1.63; serious/fatal 0.02 vs 0.22. 170.7M RO miles through Dec 2025</t>
  </si>
  <si>
    <t xml:space="preserve">Waymo Safety Hub (verified directly Jun 2026)</t>
  </si>
  <si>
    <t xml:space="preserve">Primary (company disclosure / company research)</t>
  </si>
  <si>
    <t xml:space="preserve">https://waymo.com/safety/impact/</t>
  </si>
  <si>
    <t xml:space="preserve">Updated with SGO reporting timelines</t>
  </si>
  <si>
    <t xml:space="preserve">Rates read directly from Safety Hub tables; tab converts x100 to per-100M-VMT. Waymo-conducted research; peer-reviewed (Kusano 2025) and RAVE-compliant; independence caveat on tab</t>
  </si>
  <si>
    <t xml:space="preserve">Peer-reviewed companion: Waymo RO crash rates vs human benchmarks at 56.7M miles</t>
  </si>
  <si>
    <t xml:space="preserve">Kusano et al., Traffic Injury Prevention (2025)</t>
  </si>
  <si>
    <t xml:space="preserve">Primary (research paper)</t>
  </si>
  <si>
    <t xml:space="preserve">https://www.tandfonline.com/doi/full/10.1080/15389588.2025.2499887</t>
  </si>
  <si>
    <t xml:space="preserve">Statistically significant reductions, all locations combined</t>
  </si>
  <si>
    <t xml:space="preserve">U.S. traffic fatalities: 39,254 (2024, 1.19 per 100M VMT); 36,640 est. (2025, 1.10); 2.42M injured (2024)</t>
  </si>
  <si>
    <t xml:space="preserve">NHTSA (annual data release; 2025 early estimates; CRSS)</t>
  </si>
  <si>
    <t xml:space="preserve">https://www.nhtsa.gov/press-releases/traffic-deaths-2025-early-estimates-2024-annual ; https://crashstats.nhtsa.dot.gov/Api/Public/ViewPublication/813791</t>
  </si>
  <si>
    <t xml:space="preserve">National context rows; domain not comparable to Waymo metro/surface-street operations - labeled on tab</t>
  </si>
  <si>
    <t xml:space="preserve">FMCSA large-truck crash benchmark rates (for Aurora/Kodiak context)</t>
  </si>
  <si>
    <t xml:space="preserve">FMCSA</t>
  </si>
  <si>
    <t xml:space="preserve">https://www.fmcsa.dot.gov/safety/data-and-statistics</t>
  </si>
  <si>
    <t xml:space="preserve">FLAG: not yet pulled; needed before any trucking safety-rate statement on the HTML page</t>
  </si>
  <si>
    <t xml:space="preserve">Swiss Re x Waymo auto-liability claims study (property damage / bodily injury claim reductions)</t>
  </si>
  <si>
    <t xml:space="preserve">Swiss Re / Waymo joint research</t>
  </si>
  <si>
    <t xml:space="preserve">Primary (research) — CANDIDATE</t>
  </si>
  <si>
    <t xml:space="preserve">https://waymo.com/safety/</t>
  </si>
  <si>
    <t xml:space="preserve">FLAG: candidate addition; figures not yet verified against the primary document</t>
  </si>
  <si>
    <t xml:space="preserve">Tracking (no tab yet)</t>
  </si>
  <si>
    <t xml:space="preserve">CA DMV AV disengagement &amp; mileage reports; CPUC quarterly driverless deployment reports</t>
  </si>
  <si>
    <t xml:space="preserve">CA DMV; CPUC</t>
  </si>
  <si>
    <t xml:space="preserve">https://www.dmv.ca.gov/portal/vehicle-industry-services/autonomous-vehicles/ ; https://www.cpuc.ca.gov/</t>
  </si>
  <si>
    <t xml:space="preserve">Annual / Quarterly</t>
  </si>
  <si>
    <t xml:space="preserve">Candidate future tabs</t>
  </si>
  <si>
    <t xml:space="preserve">ATRI operational cost of trucking (driver wages+benefits share of cost/mile)</t>
  </si>
  <si>
    <t xml:space="preserve">American Transportation Research Institute</t>
  </si>
  <si>
    <t xml:space="preserve">Industry research — PENDING CHIP APPROVAL</t>
  </si>
  <si>
    <t xml:space="preserve">https://truckingresearch.org/</t>
  </si>
  <si>
    <t xml:space="preserve">FLAG: industry research org, similar standing to brokerage research; not used in any figure yet</t>
  </si>
  <si>
    <t xml:space="preserve">Waymo Weekly Paid Robotaxi Rides — Disclosed Milestones, 2023–2026</t>
  </si>
  <si>
    <t xml:space="preserve">Source: Waymo / Alphabet company disclosures (blog, X posts, executive interviews). See Sources tab for per-point attribution and flags.</t>
  </si>
  <si>
    <t xml:space="preserve">Date</t>
  </si>
  <si>
    <t xml:space="preserve">Weekly Paid Rides</t>
  </si>
  <si>
    <t xml:space="preserve">U.S. Metros Served</t>
  </si>
  <si>
    <t xml:space="preserve">Disclosure Channel</t>
  </si>
  <si>
    <t xml:space="preserve">Flag</t>
  </si>
  <si>
    <t xml:space="preserve">Waymo / Alphabet statements</t>
  </si>
  <si>
    <t xml:space="preserve">Waymo announcement</t>
  </si>
  <si>
    <t xml:space="preserve">Alphabet CEO announcement</t>
  </si>
  <si>
    <t xml:space="preserve">Waymo blog (verified)</t>
  </si>
  <si>
    <t xml:space="preserve">Tiger Global investor letter</t>
  </si>
  <si>
    <t xml:space="preserve">THIRD PARTY — verify/replace</t>
  </si>
  <si>
    <t xml:space="preserve">Waymo announcement (X)</t>
  </si>
  <si>
    <t xml:space="preserve">Context (Waymo disclosures)</t>
  </si>
  <si>
    <t xml:space="preserve">Total paid trips, 2025</t>
  </si>
  <si>
    <t xml:space="preserve">14,000,000 (3x the ~4.5M provided in 2024)</t>
  </si>
  <si>
    <t xml:space="preserve">Lifetime paid rides, YE 2025</t>
  </si>
  <si>
    <t xml:space="preserve">20,000,000+</t>
  </si>
  <si>
    <t xml:space="preserve">Fleet size</t>
  </si>
  <si>
    <t xml:space="preserve">~3,000 vehicles (steady; consistent with Dec 2025 NHTSA reporting per press coverage)</t>
  </si>
  <si>
    <t xml:space="preserve">Autonomous miles per week (Mar 2026)</t>
  </si>
  <si>
    <t xml:space="preserve">&gt;4,000,000 (co-CEO statement)</t>
  </si>
  <si>
    <t xml:space="preserve">Stated 2026 target</t>
  </si>
  <si>
    <t xml:space="preserve">1,000,000 weekly paid rides by year-end (co-CEOs, Feb 2026)</t>
  </si>
  <si>
    <t xml:space="preserve">U.S. Robotaxi Deployment by Operator and Metro — June 2026</t>
  </si>
  <si>
    <t xml:space="preserve">Sources: Waymo announcements; Tesla Q1 2026 Update (SEC); Zoox launch disclosure. Status labels for Tesla are verbatim from its SEC filing.</t>
  </si>
  <si>
    <t xml:space="preserve">Operator</t>
  </si>
  <si>
    <t xml:space="preserve">Metro</t>
  </si>
  <si>
    <t xml:space="preserve">State</t>
  </si>
  <si>
    <t xml:space="preserve">Status (June 2026)</t>
  </si>
  <si>
    <t xml:space="preserve">Status Category</t>
  </si>
  <si>
    <t xml:space="preserve">Notes</t>
  </si>
  <si>
    <t xml:space="preserve">Waymo</t>
  </si>
  <si>
    <t xml:space="preserve">Phoenix</t>
  </si>
  <si>
    <t xml:space="preserve">AZ</t>
  </si>
  <si>
    <t xml:space="preserve">Commercial, fully driverless</t>
  </si>
  <si>
    <t xml:space="preserve">Commercial</t>
  </si>
  <si>
    <t xml:space="preserve">First commercial market</t>
  </si>
  <si>
    <t xml:space="preserve">San Francisco</t>
  </si>
  <si>
    <t xml:space="preserve">CA</t>
  </si>
  <si>
    <t xml:space="preserve">Los Angeles</t>
  </si>
  <si>
    <t xml:space="preserve">Austin</t>
  </si>
  <si>
    <t xml:space="preserve">TX</t>
  </si>
  <si>
    <t xml:space="preserve">Available via Uber app</t>
  </si>
  <si>
    <t xml:space="preserve">Atlanta</t>
  </si>
  <si>
    <t xml:space="preserve">GA</t>
  </si>
  <si>
    <t xml:space="preserve">Miami</t>
  </si>
  <si>
    <t xml:space="preserve">FL</t>
  </si>
  <si>
    <t xml:space="preserve">Added within past year</t>
  </si>
  <si>
    <t xml:space="preserve">Dallas</t>
  </si>
  <si>
    <t xml:space="preserve">Opened Feb 2026</t>
  </si>
  <si>
    <t xml:space="preserve">Houston</t>
  </si>
  <si>
    <t xml:space="preserve">San Antonio</t>
  </si>
  <si>
    <t xml:space="preserve">Orlando</t>
  </si>
  <si>
    <t xml:space="preserve">Nashville</t>
  </si>
  <si>
    <t xml:space="preserve">TN</t>
  </si>
  <si>
    <t xml:space="preserve">Driverless testing; commercial launch planned with Lyft</t>
  </si>
  <si>
    <t xml:space="preserve">Announced / testing</t>
  </si>
  <si>
    <t xml:space="preserve">Sixth state</t>
  </si>
  <si>
    <t xml:space="preserve">Washington</t>
  </si>
  <si>
    <t xml:space="preserve">DC</t>
  </si>
  <si>
    <t xml:space="preserve">Announced for 2026</t>
  </si>
  <si>
    <t xml:space="preserve">Las Vegas</t>
  </si>
  <si>
    <t xml:space="preserve">NV</t>
  </si>
  <si>
    <t xml:space="preserve">Detroit</t>
  </si>
  <si>
    <t xml:space="preserve">MI</t>
  </si>
  <si>
    <t xml:space="preserve">San Diego</t>
  </si>
  <si>
    <t xml:space="preserve">Denver</t>
  </si>
  <si>
    <t xml:space="preserve">CO</t>
  </si>
  <si>
    <t xml:space="preserve">Boston</t>
  </si>
  <si>
    <t xml:space="preserve">MA</t>
  </si>
  <si>
    <t xml:space="preserve">Groundwork announced Feb 2026</t>
  </si>
  <si>
    <t xml:space="preserve">No launch timeline</t>
  </si>
  <si>
    <t xml:space="preserve">Sacramento</t>
  </si>
  <si>
    <t xml:space="preserve">London (intl)</t>
  </si>
  <si>
    <t xml:space="preserve">First international market announced for 2026</t>
  </si>
  <si>
    <t xml:space="preserve">Tokyo (intl)</t>
  </si>
  <si>
    <t xml:space="preserve">Planned with Nihon Kotsu / GO</t>
  </si>
  <si>
    <t xml:space="preserve">Tesla</t>
  </si>
  <si>
    <t xml:space="preserve">SF Bay Area</t>
  </si>
  <si>
    <t xml:space="preserve">Safety driver (CA TCP permit)</t>
  </si>
  <si>
    <t xml:space="preserve">Safety driver</t>
  </si>
  <si>
    <t xml:space="preserve">Per SEC filing</t>
  </si>
  <si>
    <t xml:space="preserve">Ramping unsupervised</t>
  </si>
  <si>
    <t xml:space="preserve">Unsupervised</t>
  </si>
  <si>
    <t xml:space="preserve">Launched Jun 2025; safety-monitor removal began Jan 2026; metro-wide Jun 2026</t>
  </si>
  <si>
    <t xml:space="preserve">Unsupervised rides launched Apr 2026</t>
  </si>
  <si>
    <t xml:space="preserve">Preparations underway</t>
  </si>
  <si>
    <t xml:space="preserve">Preparation</t>
  </si>
  <si>
    <t xml:space="preserve">Tampa</t>
  </si>
  <si>
    <t xml:space="preserve">Zoox</t>
  </si>
  <si>
    <t xml:space="preserve">Public driverless rides (free, pending fare approval)</t>
  </si>
  <si>
    <t xml:space="preserve">Public (free)</t>
  </si>
  <si>
    <t xml:space="preserve">Launched Sep 10, 2025; purpose-built vehicle, no driver controls</t>
  </si>
  <si>
    <t xml:space="preserve">Waitlist / early access</t>
  </si>
  <si>
    <t xml:space="preserve">Metro counts (calculated)</t>
  </si>
  <si>
    <t xml:space="preserve">Commercial / Unsupervised / Public</t>
  </si>
  <si>
    <t xml:space="preserve">Announced / Testing / Preparation</t>
  </si>
  <si>
    <t xml:space="preserve">Autonomous Trucking — Disclosed Operating Metrics (Aurora Innovation, Kodiak AI)</t>
  </si>
  <si>
    <t xml:space="preserve">Sources: Aurora Q1 2026 Shareholder Letter and Kodiak AI Q1 2026 Results, both SEC 8-K Exhibit 99.1. Values labeled "calc" are derived from stated QoQ growth rates.</t>
  </si>
  <si>
    <t xml:space="preserve">Aurora Innovation (NASDAQ: AUR) — cumulative driverless miles (all points SEC-verified)</t>
  </si>
  <si>
    <t xml:space="preserve">Cumulative Driverless Miles</t>
  </si>
  <si>
    <t xml:space="preserve">Source</t>
  </si>
  <si>
    <t xml:space="preserve">Commercial driverless launch "at the end of April" 2025, Dallas-Houston (Q2 2025 shareholder letter, SEC)</t>
  </si>
  <si>
    <t xml:space="preserve">20,000+ driverless miles through 6/30/25 (Q2 2025 shareholder letter, SEC)</t>
  </si>
  <si>
    <t xml:space="preserve">250,000+ in January 2026 (Q4 2025 shareholder letter, SEC, verified)</t>
  </si>
  <si>
    <t xml:space="preserve">370,000+ in April 2026 (Q1 2026 shareholder letter, SEC, verified)</t>
  </si>
  <si>
    <t xml:space="preserve">Aurora — other disclosed metrics (Q1 2026 letter unless noted)</t>
  </si>
  <si>
    <t xml:space="preserve">Metric</t>
  </si>
  <si>
    <t xml:space="preserve">Value / Detail</t>
  </si>
  <si>
    <t xml:space="preserve">Cumulative commercial miles (incl. supervised), through 4/30/26</t>
  </si>
  <si>
    <t xml:space="preserve">5,300,000+</t>
  </si>
  <si>
    <t xml:space="preserve">Driverless routes in network</t>
  </si>
  <si>
    <t xml:space="preserve">12</t>
  </si>
  <si>
    <t xml:space="preserve">Driverless customers</t>
  </si>
  <si>
    <t xml:space="preserve">7 (Hirschbach, McLane, Werner, Detmar, Jetmar, Clean Energy, Uber Freight)</t>
  </si>
  <si>
    <t xml:space="preserve">Driverless utilization (Werner trucks)</t>
  </si>
  <si>
    <t xml:space="preserve">4,000+ miles/week per truck (~225,000+ annual run-rate)</t>
  </si>
  <si>
    <t xml:space="preserve">Safety record</t>
  </si>
  <si>
    <t xml:space="preserve">100% on-time performance; zero Aurora Driver-attributed collisions</t>
  </si>
  <si>
    <t xml:space="preserve">Q1 2026 revenue</t>
  </si>
  <si>
    <t xml:space="preserve">$1 million (+10% QoQ)</t>
  </si>
  <si>
    <t xml:space="preserve">Q1 2026 operating loss (incl. SBC)</t>
  </si>
  <si>
    <t xml:space="preserve">$244 million</t>
  </si>
  <si>
    <t xml:space="preserve">FY2026 revenue guidance</t>
  </si>
  <si>
    <t xml:space="preserve">$14–16 million (+400% YoY at midpoint); Q4 to contribute over half</t>
  </si>
  <si>
    <t xml:space="preserve">Liquidity (3/31/26)</t>
  </si>
  <si>
    <t xml:space="preserve">~$1.3 billion (cash + investments)</t>
  </si>
  <si>
    <t xml:space="preserve">YE2026 target</t>
  </si>
  <si>
    <t xml:space="preserve">200+ driverless trucks in operation; ~$80M TaaS revenue run-rate</t>
  </si>
  <si>
    <t xml:space="preserve">Kodiak AI (NASDAQ: KDK) — quarterly operating metrics</t>
  </si>
  <si>
    <t xml:space="preserve">Q4 2025</t>
  </si>
  <si>
    <t xml:space="preserve">Q1 2026</t>
  </si>
  <si>
    <t xml:space="preserve">QoQ</t>
  </si>
  <si>
    <t xml:space="preserve">Basis</t>
  </si>
  <si>
    <t xml:space="preserve">Customer-owned driverless trucks (end of period)</t>
  </si>
  <si>
    <t xml:space="preserve">Q1 stated; Q4 = 28 less 8 deployed in Q1 (calc)</t>
  </si>
  <si>
    <t xml:space="preserve">Cumulative paid driverless hours</t>
  </si>
  <si>
    <t xml:space="preserve">Q1 stated (23,500+, +120% vs Q4); Q4 = calc</t>
  </si>
  <si>
    <t xml:space="preserve">Cumulative loads delivered</t>
  </si>
  <si>
    <t xml:space="preserve">Q1 stated (15,600+, +24% vs Q4); Q4 = calc</t>
  </si>
  <si>
    <t xml:space="preserve">Revenue ($000)</t>
  </si>
  <si>
    <t xml:space="preserve">Q1 stated ($1.83M, +74% QoQ); Q4 = calc</t>
  </si>
  <si>
    <t xml:space="preserve">Kodiak context: DaaS launched Dec 2024 with Atlas Energy Solutions (Permian Basin, off-highway). Long-haul public-highway driverless launch targeted late 2026.</t>
  </si>
  <si>
    <t xml:space="preserve">Autonomy Readiness Measure (long-haul): 86% as of end of April 2026. Q1 2026 also included $100M PIPE financing (announced May 7, 2026).</t>
  </si>
  <si>
    <t xml:space="preserve">Comparison note: combined 2026 Q1 revenue of both public AV trucking companies is under $3M, against 2.2M heavy/tractor-trailer driving jobs (see Driving Occupations tab).</t>
  </si>
  <si>
    <t xml:space="preserve">Chart data — Kodiak cumulative paid driverless hours</t>
  </si>
  <si>
    <t xml:space="preserve">Q4 2025 (calc)</t>
  </si>
  <si>
    <t xml:space="preserve">U.S. Driving Occupations — OEWS Employment 2022–2025, Wages, and BLS 2024–34 Projections</t>
  </si>
  <si>
    <t xml:space="preserve">Employment series: BLS OEWS May 2022–May 2025, taken from the Emp Change 22-25 tab of technology-knowledge-ai-workplace-adoption.xlsx (Chip, 2026-06-12) for consistency across CRE42 workbooks; May 2025 cross-validated against oesm25nat upload. BLS advises against OEWS time-series comparisons; series shown with that caveat, matching the convention in the adoption workbook. OEWS counts wage-and-salary jobs only (excludes self-employed); EP/OOH 2024 column includes self-employed — never compare across programs.</t>
  </si>
  <si>
    <t xml:space="preserve">Occupation (2018 SOC)</t>
  </si>
  <si>
    <t xml:space="preserve">Emp May 2022</t>
  </si>
  <si>
    <t xml:space="preserve">Emp May 2023</t>
  </si>
  <si>
    <t xml:space="preserve">Emp May 2024</t>
  </si>
  <si>
    <t xml:space="preserve">Emp May 2025</t>
  </si>
  <si>
    <t xml:space="preserve">Change 2022–25</t>
  </si>
  <si>
    <t xml:space="preserve">% Change 2022–25</t>
  </si>
  <si>
    <t xml:space="preserve">HBS Mean Automation Score</t>
  </si>
  <si>
    <t xml:space="preserve">Median Wage May 2025 (OEWS)</t>
  </si>
  <si>
    <t xml:space="preserve">Emp 2024 (EP/OOH, incl. self-emp.)</t>
  </si>
  <si>
    <t xml:space="preserve">Projected Growth 2024–34</t>
  </si>
  <si>
    <t xml:space="preserve">Projected Annual Openings</t>
  </si>
  <si>
    <t xml:space="preserve">Note</t>
  </si>
  <si>
    <t xml:space="preserve">Heavy and tractor-trailer truck drivers (53-3032)</t>
  </si>
  <si>
    <t xml:space="preserve">Light truck drivers (53-3033)</t>
  </si>
  <si>
    <t xml:space="preserve">Growth/openings combined with driver/sales workers</t>
  </si>
  <si>
    <t xml:space="preserve">Driver/sales workers (53-3031)</t>
  </si>
  <si>
    <t xml:space="preserve">Combined category (see above)</t>
  </si>
  <si>
    <t xml:space="preserve">Bus drivers, school (53-3051)</t>
  </si>
  <si>
    <t xml:space="preserve">EP/OOH columns not yet pulled for bus occupations</t>
  </si>
  <si>
    <t xml:space="preserve">Shuttle drivers and chauffeurs (53-3053)</t>
  </si>
  <si>
    <t xml:space="preserve">Growth/openings combined with taxi drivers</t>
  </si>
  <si>
    <t xml:space="preserve">Bus drivers, transit and intercity (53-3052)</t>
  </si>
  <si>
    <t xml:space="preserve">Taxi drivers, incl. ride-hailing (53-3054)</t>
  </si>
  <si>
    <t xml:space="preserve">OEWS 41,050 vs EP/OOH 204,000 shows the self-employed/ride-hail exclusion. See series-quality note below</t>
  </si>
  <si>
    <t xml:space="preserve">Total, listed occupations</t>
  </si>
  <si>
    <t xml:space="preserve">EP/OOH total excludes bus occupations (not yet pulled)</t>
  </si>
  <si>
    <t xml:space="preserve">Series-quality note: the OEWS taxi series (13,820 in 2022 to 41,050 in 2025) roughly triples over the window. The level shift likely reflects establishment reclassification and the formalization of ride-hail-adjacent employers within the survey frame rather than a tripling of actual driving work; the OEWS series caveat applies with particular force to this row.</t>
  </si>
  <si>
    <t xml:space="preserve">HBS Mean Automation Score (0-1, from the adoption workbook): generative-AI software exposure per the HBS working paper used on technology-ai-blue-collar.html. Driving occupations score low (0.13-0.35) because the index measures software exposure, not physical automation — which is precisely the gap this workbook covers.</t>
  </si>
  <si>
    <t xml:space="preserve">Tension worth noting: BLS projects employment GROWTH in every driving occupation with published projections through 2034. The official projections embed effectively no autonomous-vehicle displacement, while AV operators target commercial scale within the same window (see Company Targets tab).</t>
  </si>
  <si>
    <t xml:space="preserve">May 2020 OEWS reference (superseded by the 2022-2025 series per Chip, 2026-06-12; retained on Sources tab): heavy 1,797,710; light truck 929,470; driver/sales 420,890. Taxi/shuttle/school-bus were published only under hybrid code 53-3058 (599,980) in that vintage.</t>
  </si>
  <si>
    <t xml:space="preserve">Rideshare gig drivers (Uber/Lyft 10-K driver counts) still not included — flagged on Sources tab.</t>
  </si>
  <si>
    <t xml:space="preserve">Chart data (formula-driven from table above)</t>
  </si>
  <si>
    <t xml:space="preserve">Year</t>
  </si>
  <si>
    <t xml:space="preserve">Heavy and tractor-trailer</t>
  </si>
  <si>
    <t xml:space="preserve">Light truck</t>
  </si>
  <si>
    <t xml:space="preserve">Driver/sales</t>
  </si>
  <si>
    <t xml:space="preserve">Bus, school</t>
  </si>
  <si>
    <t xml:space="preserve">Shuttle/chauffeurs</t>
  </si>
  <si>
    <t xml:space="preserve">Bus, transit/intercity</t>
  </si>
  <si>
    <t xml:space="preserve">Taxi</t>
  </si>
  <si>
    <t xml:space="preserve">NHTSA Standing General Order — ADS Incident Reports, Apr 1 2025 – Apr 1 2026</t>
  </si>
  <si>
    <t xml:space="preserve">Source: NHTSA SGO-2021-01 ADS incident-report CSV (rolling recent file downloaded by Chip from nhtsa.gov, 2026-06-12). Derivation: 895 report rows deduplicated to 861 unique incidents by keeping the latest Report Version per Report ID.</t>
  </si>
  <si>
    <t xml:space="preserve">CRITICAL CAVEAT: report counts are NOT crash rates. Entities differ enormously in fleet size, miles driven, and reporting practices (e.g., Waymo reports via telematics on ~4M autonomous miles/week). No per-mile rates are computed here because exposure denominators are not in the NHTSA data.</t>
  </si>
  <si>
    <t xml:space="preserve">Incidents by reporting entity</t>
  </si>
  <si>
    <t xml:space="preserve">Reporting Entity</t>
  </si>
  <si>
    <t xml:space="preserve">Incidents</t>
  </si>
  <si>
    <t xml:space="preserve">Waymo LLC</t>
  </si>
  <si>
    <t xml:space="preserve">Avride Inc.</t>
  </si>
  <si>
    <t xml:space="preserve">Zoox, Inc.</t>
  </si>
  <si>
    <t xml:space="preserve">Tesla, Inc.</t>
  </si>
  <si>
    <t xml:space="preserve">May Mobility</t>
  </si>
  <si>
    <t xml:space="preserve">Motional</t>
  </si>
  <si>
    <t xml:space="preserve">Aurora Operations, Inc.</t>
  </si>
  <si>
    <t xml:space="preserve">Beep, Inc.</t>
  </si>
  <si>
    <t xml:space="preserve">Nuro</t>
  </si>
  <si>
    <t xml:space="preserve">Ohmio, Inc.</t>
  </si>
  <si>
    <t xml:space="preserve">Oxbotica</t>
  </si>
  <si>
    <t xml:space="preserve">Stack AV</t>
  </si>
  <si>
    <t xml:space="preserve">Hyundai Motor America</t>
  </si>
  <si>
    <t xml:space="preserve">Total</t>
  </si>
  <si>
    <t xml:space="preserve">Incidents by highest injury severity alleged</t>
  </si>
  <si>
    <t xml:space="preserve">Severity</t>
  </si>
  <si>
    <t xml:space="preserve">Property damage, no injury reported</t>
  </si>
  <si>
    <t xml:space="preserve">Minor, without hospitalization</t>
  </si>
  <si>
    <t xml:space="preserve">No injury reported</t>
  </si>
  <si>
    <t xml:space="preserve">Minor, with hospitalization</t>
  </si>
  <si>
    <t xml:space="preserve">Unknown</t>
  </si>
  <si>
    <t xml:space="preserve">Moderate, with hospitalization</t>
  </si>
  <si>
    <t xml:space="preserve">Moderate, without hospitalization</t>
  </si>
  <si>
    <t xml:space="preserve">Fatality</t>
  </si>
  <si>
    <t xml:space="preserve">Incidents by state (deployment geography is visible)</t>
  </si>
  <si>
    <t xml:space="preserve">California</t>
  </si>
  <si>
    <t xml:space="preserve">Texas</t>
  </si>
  <si>
    <t xml:space="preserve">Arizona</t>
  </si>
  <si>
    <t xml:space="preserve">Georgia</t>
  </si>
  <si>
    <t xml:space="preserve">Nevada</t>
  </si>
  <si>
    <t xml:space="preserve">Florida</t>
  </si>
  <si>
    <t xml:space="preserve">District of Columbia</t>
  </si>
  <si>
    <t xml:space="preserve">Pennsylvania</t>
  </si>
  <si>
    <t xml:space="preserve">All other</t>
  </si>
  <si>
    <t xml:space="preserve">Notes: 573 incidents dated 2025 (Apr-Dec), 288 dated 2026 (Jan-Apr 1). Most frequent collision partners: passenger car (275), SUV (200), pickup truck (88), heavy truck (85).</t>
  </si>
  <si>
    <t xml:space="preserve">This file is the rolling recent-window CSV; the full SGO history since July 2021 is a separate download on the same NHTSA page. Tesla consumer FSD (Level 2 ADAS) is reported in a separate ADAS file, not here — this file covers ADS (L3+) only.</t>
  </si>
  <si>
    <t xml:space="preserve">Cross-reference: Waymo discloses ~4M autonomous miles/week (Robotaxi Ride Growth tab); 721 reports against that exposure cannot be compared to entities running far smaller fleets.</t>
  </si>
  <si>
    <t xml:space="preserve">AV vs Human Driver Safety Rates — What Can and Cannot Be Compared</t>
  </si>
  <si>
    <t xml:space="preserve">The raw SGO incident counts (previous tab) cannot be divided by miles and compared to human crash statistics: SGO captures essentially every contact event via telematics, while human benchmarks capture only police-reported crashes, which miss a large share of minor contacts. The valid comparison is the benchmark-matched rate analysis below, expressed per 100M vehicle miles: same cities, same road types, with an underreporting correction applied to the human any-injury side.</t>
  </si>
  <si>
    <t xml:space="preserve">1. Benchmark-matched crash RATES — Waymo Rider-Only vs human benchmark, per 100M vehicle miles</t>
  </si>
  <si>
    <t xml:space="preserve">Crash Outcome Category</t>
  </si>
  <si>
    <t xml:space="preserve">Waymo (per 100M VMT)</t>
  </si>
  <si>
    <t xml:space="preserve">Human Benchmark (per 100M VMT)</t>
  </si>
  <si>
    <t xml:space="preserve">Reduction</t>
  </si>
  <si>
    <t xml:space="preserve">Detail</t>
  </si>
  <si>
    <t xml:space="preserve">Any-injury crashes</t>
  </si>
  <si>
    <t xml:space="preserve">Human benchmark adjusted upward 32% for police underreporting (Blincoe et al. 2023); Waymo 0.71 vs 3.90 IPMM</t>
  </si>
  <si>
    <t xml:space="preserve">Airbag-deployment crashes (any vehicle)</t>
  </si>
  <si>
    <t xml:space="preserve">No underreporting adjustment on human side; Waymo 0.28 vs 1.63 IPMM</t>
  </si>
  <si>
    <t xml:space="preserve">Serious-injury or fatal crashes</t>
  </si>
  <si>
    <t xml:space="preserve">No underreporting adjustment on human side; Waymo 0.02 vs 0.22 IPMM</t>
  </si>
  <si>
    <t xml:space="preserve">Rates are Waymo Safety Hub "All Locations" incidents per million miles (IPMM), multiplied by 100 to express per 100M VMT: any-injury 0.71 vs 3.90; airbag 0.28 vs 1.63; serious/fatal 0.02 vs 0.22. Basis: 170.7M rider-only miles through December 2025; reductions per the March 2026 Safety Hub update.</t>
  </si>
  <si>
    <t xml:space="preserve">Definition: "any-injury crashes" = crashes where at least one road user was injured (minor, moderate, serious, or fatal). It does NOT include property-damage-only / no-injury crashes, so the label is exact as written. The high-frequency no-injury contact events that dominate the raw SGO counts on the previous tab are deliberately excluded from this rate comparison.</t>
  </si>
  <si>
    <t xml:space="preserve">Counterfactual marker on the any-injury bar: the 390 human rate INCLUDES a 32% underreporting correction. Without it, the police-reported-only human rate would be 390 x (1 - 0.32) = 265 per 100M VMT (the marker). Even unadjusted, the human rate (265) is ~3.7x the Waymo rate (71). The correction is applied ONLY to any-injury; the airbag and serious/fatal human benchmarks use raw police data with no underreporting correction, so no counterfactual marker applies to those bars.</t>
  </si>
  <si>
    <t xml:space="preserve">What "Blincoe et al. 2023" is and why a 32% adjustment: Blincoe, L., et al. (Feb 2023), "The Economic and Societal Impact of Motor Vehicle Crashes, 2019 (Revised)," NHTSA Report No. DOT HS 813 403. This is NHTSA's comprehensive crash-cost study; it estimates that a large share of crashes never reach police records (about 32% of injury crashes and about 60% of property-damage-only crashes go unreported). Because the human benchmark is built from police-reported crash records, it omits that unreported ~32% and would understate the true human injury-crash rate. Waymo's own crashes are captured near-completely via the SGO telematics requirement, so without scaling the human side up by 1 / (1 - 0.32), the comparison would be biased in Waymo's favor by undercounting human crashes. The adjustment makes the human denominator comparable to Waymo's near-complete reporting.</t>
  </si>
  <si>
    <t xml:space="preserve">2. National human-driver context (NHTSA) — NOT directly comparable to Waymo domain (national, all road types incl. freeways, all conditions)</t>
  </si>
  <si>
    <t xml:space="preserve">Value</t>
  </si>
  <si>
    <t xml:space="preserve">Rate / Note</t>
  </si>
  <si>
    <t xml:space="preserve">Traffic fatalities, 2024</t>
  </si>
  <si>
    <t xml:space="preserve">1.19 per 100M VMT (NHTSA annual data release)</t>
  </si>
  <si>
    <t xml:space="preserve">Traffic fatalities, 2025 (early estimate)</t>
  </si>
  <si>
    <t xml:space="preserve">1.10 per 100M VMT — second-lowest rate on record</t>
  </si>
  <si>
    <t xml:space="preserve">People injured in traffic crashes, 2024</t>
  </si>
  <si>
    <t xml:space="preserve">NHTSA CRSS estimate</t>
  </si>
  <si>
    <t xml:space="preserve">3. Why the SGO tab is not divided by miles (and one illustrative figure)</t>
  </si>
  <si>
    <t xml:space="preserve">Threshold mismatch: SGO requires reporting of essentially any contact event meeting low thresholds, detected by telematics. Human all-contact rates are unknown at national scale; police data captures only a fraction of minor contacts. Dividing 721 Waymo reports by miles and placing the result next to a police-reported human rate would understate the human side and is exactly the error the benchmark-matched studies correct for.</t>
  </si>
  <si>
    <t xml:space="preserve">ILLUSTRATIVE ONLY (derived): Waymo published cumulative rider-only miles of 127M (Sep 2025) and 170.7M (Dec 2025), and ~4M miles/week in early 2026. Interpolating the Apr 2025 - Apr 2026 SGO window implies very roughly 130-170M miles, putting the all-contact report rate on the order of 4-6 per million miles, of which ~0.5 per million miles involve any injury. No comparable human all-contact benchmark exists, so these numbers stand alone and support no human comparison. Labeled derived; not for the HTML page without Chip sign-off.</t>
  </si>
  <si>
    <t xml:space="preserve">Autonomous trucking: Aurora reports zero Aurora Driver-attributed collisions over 370,000+ driverless miles (SEC, Apr 2026). At this mileage the record is consistent with, but cannot statistically demonstrate, an advantage over human large-truck crash rates. FMCSA large-truck benchmark rates not yet pulled — flagged on Sources tab.</t>
  </si>
  <si>
    <t xml:space="preserve">Chart helper — human police-reported-only (no underreporting adj.), any-injury only</t>
  </si>
  <si>
    <t xml:space="preserve">Human, police-reported only (no underreporting adj.)</t>
  </si>
  <si>
    <t xml:space="preserve">Stated Company Targets and Plans — Robotaxis and Autonomous Trucking</t>
  </si>
  <si>
    <t xml:space="preserve">All rows are company-stated, forward-looking targets from the sources listed; none are independent forecasts. No chart: units are not comparable across rows. Third-party market forecasts (e.g., McKinsey) deliberately excluded pending source selection with Chip.</t>
  </si>
  <si>
    <t xml:space="preserve">Company</t>
  </si>
  <si>
    <t xml:space="preserve">Target / Plan</t>
  </si>
  <si>
    <t xml:space="preserve">Stated</t>
  </si>
  <si>
    <t xml:space="preserve">Horizon</t>
  </si>
  <si>
    <t xml:space="preserve">1,000,000 weekly paid rides</t>
  </si>
  <si>
    <t xml:space="preserve">Feb 2026 (co-CEO)</t>
  </si>
  <si>
    <t xml:space="preserve">YE 2026</t>
  </si>
  <si>
    <t xml:space="preserve">Waymo executive statements</t>
  </si>
  <si>
    <t xml:space="preserve">Expansion to 20+ cities incl. first international (London, Tokyo)</t>
  </si>
  <si>
    <t xml:space="preserve">Feb 2026</t>
  </si>
  <si>
    <t xml:space="preserve">2026</t>
  </si>
  <si>
    <t xml:space="preserve">Near-term robotaxi coverage: 8 metros beyond Bay Area (3 ramping unsupervised, 5 in preparation)</t>
  </si>
  <si>
    <t xml:space="preserve">Apr 2026</t>
  </si>
  <si>
    <t xml:space="preserve">Near-term</t>
  </si>
  <si>
    <t xml:space="preserve">Cybercab volume production; Cybercab to become largest-volume vehicle in robotaxi fleet over time</t>
  </si>
  <si>
    <t xml:space="preserve">2026 start</t>
  </si>
  <si>
    <t xml:space="preserve">Aurora</t>
  </si>
  <si>
    <t xml:space="preserve">Exit 2026 with 200+ driverless trucks; ~$80M TaaS revenue run-rate</t>
  </si>
  <si>
    <t xml:space="preserve">May 2026</t>
  </si>
  <si>
    <t xml:space="preserve">Aurora Q1 2026 letter (SEC)</t>
  </si>
  <si>
    <t xml:space="preserve">FY2026 revenue $14–16M (+400% YoY at midpoint)</t>
  </si>
  <si>
    <t xml:space="preserve">FY 2026</t>
  </si>
  <si>
    <t xml:space="preserve">Hirschbach MOU: 500 Aurora Driver-powered trucks under DaaS; definitive agreement expected 2026, deliveries from 2027; potential multi-year revenue in hundreds of millions</t>
  </si>
  <si>
    <t xml:space="preserve">2027+</t>
  </si>
  <si>
    <t xml:space="preserve">Roush initial upfit capacity 1,000 trucks/yr; AUMOVIO 3rd-gen kit plant SOP H2 2027, intended to supply tens of thousands of trucks; Volvo plans hundreds of VNL Autonomous builds in 2027</t>
  </si>
  <si>
    <t xml:space="preserve">Serviceable addressable market 60 billion VMT by 2028 (incl. California enablement); coast-to-coast operating environment</t>
  </si>
  <si>
    <t xml:space="preserve">2028</t>
  </si>
  <si>
    <t xml:space="preserve">Kodiak</t>
  </si>
  <si>
    <t xml:space="preserve">Long-haul public-highway driverless launch</t>
  </si>
  <si>
    <t xml:space="preserve">Late 2026</t>
  </si>
  <si>
    <t xml:space="preserve">Kodiak Q1 2026 results (SEC)</t>
  </si>
  <si>
    <t xml:space="preserve">Scale Atlas deployment (Permian Basin) through 2026 and beyond; expand to similar remote/unstructured markets</t>
  </si>
  <si>
    <t xml:space="preserve">2026+</t>
  </si>
  <si>
    <t xml:space="preserve">CRE Implications of Automated Driving — Working Framework (for discussion)</t>
  </si>
  <si>
    <t xml:space="preserve">Qualitative framework tab — drives the CRE Implications section of the HTML page. Evidence Status separates what is observable today from what remains speculative. No chart (qualitative content).</t>
  </si>
  <si>
    <t xml:space="preserve">Channel</t>
  </si>
  <si>
    <t xml:space="preserve">Property Types Affected</t>
  </si>
  <si>
    <t xml:space="preserve">Mechanism</t>
  </si>
  <si>
    <t xml:space="preserve">Direction of Effect</t>
  </si>
  <si>
    <t xml:space="preserve">Time Horizon</t>
  </si>
  <si>
    <t xml:space="preserve">Evidence Status</t>
  </si>
  <si>
    <t xml:space="preserve">Observable Evidence Today</t>
  </si>
  <si>
    <t xml:space="preserve">AV truck terminals / transfer hubs</t>
  </si>
  <si>
    <t xml:space="preserve">Industrial</t>
  </si>
  <si>
    <t xml:space="preserve">Hub-to-hub model: autonomous on interstate, human drayage at endpoints; terminals at metro edges along Sun Belt corridors</t>
  </si>
  <si>
    <t xml:space="preserve">New demand category</t>
  </si>
  <si>
    <t xml:space="preserve">Now</t>
  </si>
  <si>
    <t xml:space="preserve">Factual</t>
  </si>
  <si>
    <t xml:space="preserve">Aurora operates terminals on its Dallas–Houston–El Paso–Laredo–Phoenix network; endpoint operations being readied at Hirschbach, Detmar, Werner facilities (Q1 2026 letter)</t>
  </si>
  <si>
    <t xml:space="preserve">Robotaxi fleet depots</t>
  </si>
  <si>
    <t xml:space="preserve">Urban industrial / flex</t>
  </si>
  <si>
    <t xml:space="preserve">Each metro requires charging, cleaning, and maintenance facilities for fleets</t>
  </si>
  <si>
    <t xml:space="preserve">Waymo fleet ~3,000 vehicles across 10+ metros, all depot-based; fleet targeted to grow with $16B raise</t>
  </si>
  <si>
    <t xml:space="preserve">Distribution network redesign</t>
  </si>
  <si>
    <t xml:space="preserve">Driverless trucks not bound by 11-hour hours-of-service limit; effective daily range roughly doubles, changing one-day service radius in DC site selection</t>
  </si>
  <si>
    <t xml:space="preserve">Site-selection shift; possible consolidation into fewer, larger nodes</t>
  </si>
  <si>
    <t xml:space="preserve">3–10 yrs</t>
  </si>
  <si>
    <t xml:space="preserve">Speculative (directionally grounded)</t>
  </si>
  <si>
    <t xml:space="preserve">Aurora cites &gt;2x utilization potential per truck (Werner trucks at 4,000+ mi/wk)</t>
  </si>
  <si>
    <t xml:space="preserve">Truck parking / industrial outdoor storage</t>
  </si>
  <si>
    <t xml:space="preserve">Industrial / IOS</t>
  </si>
  <si>
    <t xml:space="preserve">Mixed: fewer overnight driver stops on automated lanes vs. new staging demand at transfer hubs</t>
  </si>
  <si>
    <t xml:space="preserve">Mixed / reallocating</t>
  </si>
  <si>
    <t xml:space="preserve">Speculative</t>
  </si>
  <si>
    <t xml:space="preserve">Truck stops / fuel retail</t>
  </si>
  <si>
    <t xml:space="preserve">Retail / roadside</t>
  </si>
  <si>
    <t xml:space="preserve">Automated fueling and weigh-station navigation reduce driver-amenity demand on automated corridors</t>
  </si>
  <si>
    <t xml:space="preserve">Negative for driver-amenity formats on AV corridors</t>
  </si>
  <si>
    <t xml:space="preserve">Early evidence</t>
  </si>
  <si>
    <t xml:space="preserve">Aurora began supervised testing of weigh-station navigation and on-route truck-stop fueling (Q1 2026 letter)</t>
  </si>
  <si>
    <t xml:space="preserve">Parking demand</t>
  </si>
  <si>
    <t xml:space="preserve">Office / Multifamily / Retail / Parking assets</t>
  </si>
  <si>
    <t xml:space="preserve">Robotaxi substitution for owned vehicles reduces parking ratios and structured-parking value</t>
  </si>
  <si>
    <t xml:space="preserve">Negative for parking; positive for land redevelopment</t>
  </si>
  <si>
    <t xml:space="preserve">10+ yrs</t>
  </si>
  <si>
    <t xml:space="preserve">Highly speculative</t>
  </si>
  <si>
    <t xml:space="preserve">None at measurable scale; most-cited and least-measurable channel</t>
  </si>
  <si>
    <t xml:space="preserve">Curb space / retail access</t>
  </si>
  <si>
    <t xml:space="preserve">Retail / mixed-use</t>
  </si>
  <si>
    <t xml:space="preserve">Pickup-dropoff zones replace some street parking; curb management becomes an asset-management question</t>
  </si>
  <si>
    <t xml:space="preserve">Reallocation</t>
  </si>
  <si>
    <t xml:space="preserve">Sun Belt deployment geography</t>
  </si>
  <si>
    <t xml:space="preserve">All</t>
  </si>
  <si>
    <t xml:space="preserve">Regulatory permissiveness plus weather concentrate deployment in TX, AZ, FL, GA, NV — the same metros leading domestic migration</t>
  </si>
  <si>
    <t xml:space="preserve">Reinforces existing CRE migration thesis</t>
  </si>
  <si>
    <t xml:space="preserve">Factual observation</t>
  </si>
  <si>
    <t xml:space="preserve">All 10 Waymo commercial metros, all Tesla unsupervised metros, and both AV trucking networks are in Sun Belt states; cross-reference demographics-domestic-migration.html</t>
  </si>
  <si>
    <t xml:space="preserve">Driver labor demand geography</t>
  </si>
  <si>
    <t xml:space="preserve">Industrial / Multifamily (indirect)</t>
  </si>
  <si>
    <t xml:space="preserve">~4.2M direct driving jobs (see Driving Occupations tab); displacement, if it occurs, concentrates along automated corridors first</t>
  </si>
  <si>
    <t xml:space="preserve">Indirect; long-dated</t>
  </si>
  <si>
    <t xml:space="preserve">BLS still projects growth in all driving occupations through 2034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</si>
</sst>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yyyy\-mm\-dd"/>
    <numFmt numFmtId="166" formatCode="#,##0"/>
    <numFmt numFmtId="167" formatCode="mmm\-yy"/>
    <numFmt numFmtId="168" formatCode="0%"/>
    <numFmt numFmtId="169" formatCode="0.0%"/>
    <numFmt numFmtId="170" formatCode="0.00"/>
    <numFmt numFmtId="171" formatCode="\$#,##0"/>
    <numFmt numFmtId="172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A31F3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333333"/>
      <name val="Arial"/>
      <family val="0"/>
      <charset val="1"/>
    </font>
    <font>
      <sz val="1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Arial"/>
      <family val="0"/>
      <charset val="1"/>
    </font>
    <font>
      <b val="true"/>
      <sz val="9"/>
      <color rgb="FFA31F3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9F0F2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7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9" fontId="1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9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8" fontId="1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C0C0C0"/>
      <rgbColor rgb="FF878787"/>
      <rgbColor rgb="FF9999FF"/>
      <rgbColor rgb="FFA31F34"/>
      <rgbColor rgb="FFF9F0F2"/>
      <rgbColor rgb="FFCCFFFF"/>
      <rgbColor rgb="FF660066"/>
      <rgbColor rgb="FFC4737F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8B855"/>
      <rgbColor rgb="FFFFCC00"/>
      <rgbColor rgb="FFFF9900"/>
      <rgbColor rgb="FFFF6600"/>
      <rgbColor rgb="FF7D5FA0"/>
      <rgbColor rgb="FF969696"/>
      <rgbColor rgb="FF003366"/>
      <rgbColor rgb="FF339966"/>
      <rgbColor rgb="FF111111"/>
      <rgbColor rgb="FF333300"/>
      <rgbColor rgb="FF993300"/>
      <rgbColor rgb="FFBE4B48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Waymo Weekly Paid Rides — Disclosed Milestones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"Weekly paid rides"</c:f>
              <c:strCache>
                <c:ptCount val="1"/>
                <c:pt idx="0">
                  <c:v>Weekly paid rides</c:v>
                </c:pt>
              </c:strCache>
            </c:strRef>
          </c:tx>
          <c:spPr>
            <a:solidFill>
              <a:srgbClr val="a31f34"/>
            </a:solidFill>
            <a:ln w="47520">
              <a:solidFill>
                <a:srgbClr val="a31f34"/>
              </a:solidFill>
              <a:round/>
            </a:ln>
          </c:spPr>
          <c:marker>
            <c:symbol val="circle"/>
            <c:size val="7"/>
            <c:spPr>
              <a:solidFill>
                <a:srgbClr val="a31f3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'Robotaxi Ride Growth'!$A$5:$A$11</c:f>
              <c:numCache>
                <c:formatCode>yyyy\-mm\-dd</c:formatCode>
                <c:ptCount val="7"/>
                <c:pt idx="0">
                  <c:v>45050</c:v>
                </c:pt>
                <c:pt idx="1">
                  <c:v>45421</c:v>
                </c:pt>
                <c:pt idx="2">
                  <c:v>45524</c:v>
                </c:pt>
                <c:pt idx="3">
                  <c:v>45715</c:v>
                </c:pt>
                <c:pt idx="4">
                  <c:v>45771</c:v>
                </c:pt>
                <c:pt idx="5">
                  <c:v>45999</c:v>
                </c:pt>
                <c:pt idx="6">
                  <c:v>46107</c:v>
                </c:pt>
              </c:numCache>
            </c:numRef>
          </c:xVal>
          <c:yVal>
            <c:numRef>
              <c:f>'Robotaxi Ride Growth'!$B$5:$B$11</c:f>
              <c:numCache>
                <c:formatCode>#,##0</c:formatCode>
                <c:ptCount val="7"/>
                <c:pt idx="0">
                  <c:v>10000</c:v>
                </c:pt>
                <c:pt idx="1">
                  <c:v>50000</c:v>
                </c:pt>
                <c:pt idx="2">
                  <c:v>100000</c:v>
                </c:pt>
                <c:pt idx="3">
                  <c:v>200000</c:v>
                </c:pt>
                <c:pt idx="4">
                  <c:v>250000</c:v>
                </c:pt>
                <c:pt idx="5">
                  <c:v>450000</c:v>
                </c:pt>
                <c:pt idx="6">
                  <c:v>500000</c:v>
                </c:pt>
              </c:numCache>
            </c:numRef>
          </c:yVal>
          <c:smooth val="1"/>
        </c:ser>
        <c:axId val="69253023"/>
        <c:axId val="32369700"/>
      </c:scatterChart>
      <c:valAx>
        <c:axId val="69253023"/>
        <c:scaling>
          <c:orientation val="minMax"/>
          <c:min val="44927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\-yy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369700"/>
        <c:crosses val="autoZero"/>
        <c:crossBetween val="midCat"/>
      </c:valAx>
      <c:valAx>
        <c:axId val="323697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Weekly paid rides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253023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Metros by Operator and Status — June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'Robotaxi Deployment'!B39</c:f>
              <c:strCache>
                <c:ptCount val="1"/>
                <c:pt idx="0">
                  <c:v>Commercial / Unsupervised / Public</c:v>
                </c:pt>
              </c:strCache>
            </c:strRef>
          </c:tx>
          <c:spPr>
            <a:solidFill>
              <a:srgbClr val="a31f3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'Robotaxi Deployment'!$A$40:$A$42</c:f>
              <c:strCache>
                <c:ptCount val="3"/>
                <c:pt idx="0">
                  <c:v>Waymo</c:v>
                </c:pt>
                <c:pt idx="1">
                  <c:v>Tesla</c:v>
                </c:pt>
                <c:pt idx="2">
                  <c:v>Zoox</c:v>
                </c:pt>
              </c:strCache>
            </c:strRef>
          </c:cat>
          <c:val>
            <c:numRef>
              <c:f>'Robotaxi Deployment'!$B$40:$B$42</c:f>
              <c:numCache>
                <c:formatCode>General</c:formatCode>
                <c:ptCount val="3"/>
                <c:pt idx="0">
                  <c:v>10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'Robotaxi Deployment'!C39</c:f>
              <c:strCache>
                <c:ptCount val="1"/>
                <c:pt idx="0">
                  <c:v>Announced / Testing / Preparation</c:v>
                </c:pt>
              </c:strCache>
            </c:strRef>
          </c:tx>
          <c:spPr>
            <a:solidFill>
              <a:srgbClr val="c4737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'Robotaxi Deployment'!$A$40:$A$42</c:f>
              <c:strCache>
                <c:ptCount val="3"/>
                <c:pt idx="0">
                  <c:v>Waymo</c:v>
                </c:pt>
                <c:pt idx="1">
                  <c:v>Tesla</c:v>
                </c:pt>
                <c:pt idx="2">
                  <c:v>Zoox</c:v>
                </c:pt>
              </c:strCache>
            </c:strRef>
          </c:cat>
          <c:val>
            <c:numRef>
              <c:f>'Robotaxi Deployment'!$C$40:$C$42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</c:ser>
        <c:gapWidth val="150"/>
        <c:overlap val="0"/>
        <c:axId val="88113132"/>
        <c:axId val="70823813"/>
      </c:barChart>
      <c:catAx>
        <c:axId val="881131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823813"/>
        <c:crosses val="autoZero"/>
        <c:auto val="1"/>
        <c:lblAlgn val="ctr"/>
        <c:lblOffset val="100"/>
        <c:noMultiLvlLbl val="0"/>
      </c:catAx>
      <c:valAx>
        <c:axId val="7082381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Number of metros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1131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Aurora Cumulative Driverless Miles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"Cumulative driverless miles"</c:f>
              <c:strCache>
                <c:ptCount val="1"/>
                <c:pt idx="0">
                  <c:v>Cumulative driverless miles</c:v>
                </c:pt>
              </c:strCache>
            </c:strRef>
          </c:tx>
          <c:spPr>
            <a:solidFill>
              <a:srgbClr val="a31f34"/>
            </a:solidFill>
            <a:ln w="28440">
              <a:solidFill>
                <a:srgbClr val="a31f34"/>
              </a:solidFill>
              <a:round/>
            </a:ln>
          </c:spPr>
          <c:marker>
            <c:symbol val="circle"/>
            <c:size val="7"/>
            <c:spPr>
              <a:solidFill>
                <a:srgbClr val="a31f3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'AV Trucking Metrics'!$A$6:$A$9</c:f>
              <c:numCache>
                <c:formatCode>yyyy\-mm\-dd</c:formatCode>
                <c:ptCount val="4"/>
                <c:pt idx="0">
                  <c:v>45777</c:v>
                </c:pt>
                <c:pt idx="1">
                  <c:v>45838</c:v>
                </c:pt>
                <c:pt idx="2">
                  <c:v>46053</c:v>
                </c:pt>
                <c:pt idx="3">
                  <c:v>46142</c:v>
                </c:pt>
              </c:numCache>
            </c:numRef>
          </c:xVal>
          <c:yVal>
            <c:numRef>
              <c:f>'AV Trucking Metrics'!$B$6:$B$9</c:f>
              <c:numCache>
                <c:formatCode>#,##0</c:formatCode>
                <c:ptCount val="4"/>
                <c:pt idx="0">
                  <c:v>0</c:v>
                </c:pt>
                <c:pt idx="1">
                  <c:v>20000</c:v>
                </c:pt>
                <c:pt idx="2">
                  <c:v>250000</c:v>
                </c:pt>
                <c:pt idx="3">
                  <c:v>370000</c:v>
                </c:pt>
              </c:numCache>
            </c:numRef>
          </c:yVal>
          <c:smooth val="1"/>
        </c:ser>
        <c:axId val="60073483"/>
        <c:axId val="79269205"/>
      </c:scatterChart>
      <c:valAx>
        <c:axId val="6007348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\-yy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269205"/>
        <c:crosses val="autoZero"/>
        <c:crossBetween val="midCat"/>
      </c:valAx>
      <c:valAx>
        <c:axId val="7926920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Miles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073483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Kodiak Cumulative Paid Driverless Hours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a31f3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 Trucking Metrics'!$A$38:$A$39</c:f>
              <c:strCache>
                <c:ptCount val="2"/>
                <c:pt idx="0">
                  <c:v>Q4 2025 (calc)</c:v>
                </c:pt>
                <c:pt idx="1">
                  <c:v>Q1 2026</c:v>
                </c:pt>
              </c:strCache>
            </c:strRef>
          </c:cat>
          <c:val>
            <c:numRef>
              <c:f>'AV Trucking Metrics'!$B$38:$B$39</c:f>
              <c:numCache>
                <c:formatCode>#,##0</c:formatCode>
                <c:ptCount val="2"/>
                <c:pt idx="0">
                  <c:v>10682</c:v>
                </c:pt>
                <c:pt idx="1">
                  <c:v>23500</c:v>
                </c:pt>
              </c:numCache>
            </c:numRef>
          </c:val>
        </c:ser>
        <c:gapWidth val="150"/>
        <c:overlap val="0"/>
        <c:axId val="57865491"/>
        <c:axId val="14176655"/>
      </c:barChart>
      <c:catAx>
        <c:axId val="5786549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176655"/>
        <c:crosses val="autoZero"/>
        <c:auto val="1"/>
        <c:lblAlgn val="ctr"/>
        <c:lblOffset val="100"/>
        <c:noMultiLvlLbl val="0"/>
      </c:catAx>
      <c:valAx>
        <c:axId val="1417665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Hours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86549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Larger Driving Occupations — OEWS Employment, 2022–2025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"Heavy and tractor-trailer"</c:f>
              <c:strCache>
                <c:ptCount val="1"/>
                <c:pt idx="0">
                  <c:v>Heavy and tractor-trailer</c:v>
                </c:pt>
              </c:strCache>
            </c:strRef>
          </c:tx>
          <c:spPr>
            <a:solidFill>
              <a:srgbClr val="a31f34"/>
            </a:solidFill>
            <a:ln w="28440">
              <a:solidFill>
                <a:srgbClr val="a31f34"/>
              </a:solidFill>
              <a:round/>
            </a:ln>
          </c:spPr>
          <c:marker>
            <c:symbol val="circle"/>
            <c:size val="6"/>
            <c:spPr>
              <a:solidFill>
                <a:srgbClr val="a31f3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Occupations'!$B$23:$B$26</c:f>
              <c:numCache>
                <c:formatCode>#,##0</c:formatCode>
                <c:ptCount val="4"/>
                <c:pt idx="0">
                  <c:v>1984180</c:v>
                </c:pt>
                <c:pt idx="1">
                  <c:v>2044400</c:v>
                </c:pt>
                <c:pt idx="2">
                  <c:v>2070480</c:v>
                </c:pt>
                <c:pt idx="3">
                  <c:v>2062040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"Light truck"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circle"/>
            <c:size val="6"/>
            <c:spPr>
              <a:solidFill>
                <a:srgbClr val="be4b48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Occupations'!$C$23:$C$26</c:f>
              <c:numCache>
                <c:formatCode>#,##0</c:formatCode>
                <c:ptCount val="4"/>
                <c:pt idx="0">
                  <c:v>1059840</c:v>
                </c:pt>
                <c:pt idx="1">
                  <c:v>1003960</c:v>
                </c:pt>
                <c:pt idx="2">
                  <c:v>994410</c:v>
                </c:pt>
                <c:pt idx="3">
                  <c:v>983300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"Driver/sales"</c:f>
              <c:strCache>
                <c:ptCount val="1"/>
                <c:pt idx="0">
                  <c:v>Driver/sales</c:v>
                </c:pt>
              </c:strCache>
            </c:strRef>
          </c:tx>
          <c:spPr>
            <a:solidFill>
              <a:srgbClr val="98b855"/>
            </a:solidFill>
            <a:ln w="28440">
              <a:solidFill>
                <a:srgbClr val="98b855"/>
              </a:solidFill>
              <a:round/>
            </a:ln>
          </c:spPr>
          <c:marker>
            <c:symbol val="circle"/>
            <c:size val="6"/>
            <c:spPr>
              <a:solidFill>
                <a:srgbClr val="98b855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Occupations'!$D$23:$D$26</c:f>
              <c:numCache>
                <c:formatCode>#,##0</c:formatCode>
                <c:ptCount val="4"/>
                <c:pt idx="0">
                  <c:v>489510</c:v>
                </c:pt>
                <c:pt idx="1">
                  <c:v>463120</c:v>
                </c:pt>
                <c:pt idx="2">
                  <c:v>417420</c:v>
                </c:pt>
                <c:pt idx="3">
                  <c:v>409180</c:v>
                </c:pt>
              </c:numCache>
            </c:numRef>
          </c:yVal>
          <c:smooth val="1"/>
        </c:ser>
        <c:axId val="30600328"/>
        <c:axId val="64135269"/>
      </c:scatterChart>
      <c:valAx>
        <c:axId val="30600328"/>
        <c:scaling>
          <c:orientation val="minMax"/>
          <c:max val="2025.5"/>
          <c:min val="2021.5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135269"/>
        <c:crosses val="autoZero"/>
        <c:crossBetween val="midCat"/>
      </c:valAx>
      <c:valAx>
        <c:axId val="6413526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Employment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600328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Passenger and Bus Driving Occupations — OEWS Employment, 2022–2025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"Bus, school"</c:f>
              <c:strCache>
                <c:ptCount val="1"/>
                <c:pt idx="0">
                  <c:v>Bus, school</c:v>
                </c:pt>
              </c:strCache>
            </c:strRef>
          </c:tx>
          <c:spPr>
            <a:solidFill>
              <a:srgbClr val="a31f34"/>
            </a:solidFill>
            <a:ln w="28440">
              <a:solidFill>
                <a:srgbClr val="a31f34"/>
              </a:solidFill>
              <a:round/>
            </a:ln>
          </c:spPr>
          <c:marker>
            <c:symbol val="circle"/>
            <c:size val="6"/>
            <c:spPr>
              <a:solidFill>
                <a:srgbClr val="a31f3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Occupations'!$E$23:$E$26</c:f>
              <c:numCache>
                <c:formatCode>#,##0</c:formatCode>
                <c:ptCount val="4"/>
                <c:pt idx="0">
                  <c:v>366550</c:v>
                </c:pt>
                <c:pt idx="1">
                  <c:v>371530</c:v>
                </c:pt>
                <c:pt idx="2">
                  <c:v>387920</c:v>
                </c:pt>
                <c:pt idx="3">
                  <c:v>402930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"Shuttle/chauffeurs"</c:f>
              <c:strCache>
                <c:ptCount val="1"/>
                <c:pt idx="0">
                  <c:v>Shuttle/chauffeurs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circle"/>
            <c:size val="6"/>
            <c:spPr>
              <a:solidFill>
                <a:srgbClr val="be4b48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Occupations'!$F$23:$F$26</c:f>
              <c:numCache>
                <c:formatCode>#,##0</c:formatCode>
                <c:ptCount val="4"/>
                <c:pt idx="0">
                  <c:v>201070</c:v>
                </c:pt>
                <c:pt idx="1">
                  <c:v>204930</c:v>
                </c:pt>
                <c:pt idx="2">
                  <c:v>229630</c:v>
                </c:pt>
                <c:pt idx="3">
                  <c:v>248530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"Bus, transit/intercity"</c:f>
              <c:strCache>
                <c:ptCount val="1"/>
                <c:pt idx="0">
                  <c:v>Bus, transit/intercity</c:v>
                </c:pt>
              </c:strCache>
            </c:strRef>
          </c:tx>
          <c:spPr>
            <a:solidFill>
              <a:srgbClr val="98b855"/>
            </a:solidFill>
            <a:ln w="28440">
              <a:solidFill>
                <a:srgbClr val="98b855"/>
              </a:solidFill>
              <a:round/>
            </a:ln>
          </c:spPr>
          <c:marker>
            <c:symbol val="circle"/>
            <c:size val="6"/>
            <c:spPr>
              <a:solidFill>
                <a:srgbClr val="98b855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Occupations'!$G$23:$G$26</c:f>
              <c:numCache>
                <c:formatCode>#,##0</c:formatCode>
                <c:ptCount val="4"/>
                <c:pt idx="0">
                  <c:v>141530</c:v>
                </c:pt>
                <c:pt idx="1">
                  <c:v>184990</c:v>
                </c:pt>
                <c:pt idx="2">
                  <c:v>148980</c:v>
                </c:pt>
                <c:pt idx="3">
                  <c:v>159240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"Taxi"</c:f>
              <c:strCache>
                <c:ptCount val="1"/>
                <c:pt idx="0">
                  <c:v>Taxi</c:v>
                </c:pt>
              </c:strCache>
            </c:strRef>
          </c:tx>
          <c:spPr>
            <a:solidFill>
              <a:srgbClr val="7d5fa0"/>
            </a:solidFill>
            <a:ln w="28440">
              <a:solidFill>
                <a:srgbClr val="7d5fa0"/>
              </a:solidFill>
              <a:round/>
            </a:ln>
          </c:spPr>
          <c:marker>
            <c:symbol val="circle"/>
            <c:size val="6"/>
            <c:spPr>
              <a:solidFill>
                <a:srgbClr val="7d5fa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'Driving Occupations'!$A$23:$A$26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xVal>
          <c:yVal>
            <c:numRef>
              <c:f>'Driving Occupations'!$H$23:$H$26</c:f>
              <c:numCache>
                <c:formatCode>#,##0</c:formatCode>
                <c:ptCount val="4"/>
                <c:pt idx="0">
                  <c:v>13820</c:v>
                </c:pt>
                <c:pt idx="1">
                  <c:v>17770</c:v>
                </c:pt>
                <c:pt idx="2">
                  <c:v>17510</c:v>
                </c:pt>
                <c:pt idx="3">
                  <c:v>41050</c:v>
                </c:pt>
              </c:numCache>
            </c:numRef>
          </c:yVal>
          <c:smooth val="1"/>
        </c:ser>
        <c:axId val="50173065"/>
        <c:axId val="66196796"/>
      </c:scatterChart>
      <c:valAx>
        <c:axId val="50173065"/>
        <c:scaling>
          <c:orientation val="minMax"/>
          <c:max val="2025.5"/>
          <c:min val="2021.5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196796"/>
        <c:crosses val="autoZero"/>
        <c:crossBetween val="midCat"/>
      </c:valAx>
      <c:valAx>
        <c:axId val="661967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Employment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173065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ADS Incident Reports by Entity, Apr 2025 – Apr 2026 (counts, not rates)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'NHTSA ADS Incidents'!B6</c:f>
              <c:strCache>
                <c:ptCount val="1"/>
                <c:pt idx="0">
                  <c:v>Incidents</c:v>
                </c:pt>
              </c:strCache>
            </c:strRef>
          </c:tx>
          <c:spPr>
            <a:solidFill>
              <a:srgbClr val="a31f3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'NHTSA ADS Incidents'!$A$7:$A$19</c:f>
              <c:strCache>
                <c:ptCount val="13"/>
                <c:pt idx="0">
                  <c:v>Waymo LLC</c:v>
                </c:pt>
                <c:pt idx="1">
                  <c:v>Avride Inc.</c:v>
                </c:pt>
                <c:pt idx="2">
                  <c:v>Zoox, Inc.</c:v>
                </c:pt>
                <c:pt idx="3">
                  <c:v>Tesla, Inc.</c:v>
                </c:pt>
                <c:pt idx="4">
                  <c:v>May Mobility</c:v>
                </c:pt>
                <c:pt idx="5">
                  <c:v>Motional</c:v>
                </c:pt>
                <c:pt idx="6">
                  <c:v>Aurora Operations, Inc.</c:v>
                </c:pt>
                <c:pt idx="7">
                  <c:v>Beep, Inc.</c:v>
                </c:pt>
                <c:pt idx="8">
                  <c:v>Nuro</c:v>
                </c:pt>
                <c:pt idx="9">
                  <c:v>Ohmio, Inc.</c:v>
                </c:pt>
                <c:pt idx="10">
                  <c:v>Oxbotica</c:v>
                </c:pt>
                <c:pt idx="11">
                  <c:v>Stack AV</c:v>
                </c:pt>
                <c:pt idx="12">
                  <c:v>Hyundai Motor America</c:v>
                </c:pt>
              </c:strCache>
            </c:strRef>
          </c:cat>
          <c:val>
            <c:numRef>
              <c:f>'NHTSA ADS Incidents'!$B$7:$B$19</c:f>
              <c:numCache>
                <c:formatCode>#,##0</c:formatCode>
                <c:ptCount val="13"/>
                <c:pt idx="0">
                  <c:v>721</c:v>
                </c:pt>
                <c:pt idx="1">
                  <c:v>46</c:v>
                </c:pt>
                <c:pt idx="2">
                  <c:v>41</c:v>
                </c:pt>
                <c:pt idx="3">
                  <c:v>17</c:v>
                </c:pt>
                <c:pt idx="4">
                  <c:v>12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gapWidth val="150"/>
        <c:overlap val="0"/>
        <c:axId val="5413238"/>
        <c:axId val="32839607"/>
      </c:barChart>
      <c:catAx>
        <c:axId val="541323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Incident reports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839607"/>
        <c:crosses val="autoZero"/>
        <c:auto val="1"/>
        <c:lblAlgn val="ctr"/>
        <c:lblOffset val="100"/>
        <c:noMultiLvlLbl val="0"/>
      </c:catAx>
      <c:valAx>
        <c:axId val="3283960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1323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Crash Rates per 100M VMT — Waymo vs Human Benchmark (All Locations, 170.7M mi)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'Safety Rate Comparison'!B5</c:f>
              <c:strCache>
                <c:ptCount val="1"/>
                <c:pt idx="0">
                  <c:v>Waymo (per 100M VMT)</c:v>
                </c:pt>
              </c:strCache>
            </c:strRef>
          </c:tx>
          <c:spPr>
            <a:solidFill>
              <a:srgbClr val="a31f3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'Safety Rate Comparison'!$A$6:$A$8</c:f>
              <c:strCache>
                <c:ptCount val="3"/>
                <c:pt idx="0">
                  <c:v>Any-injury crashes</c:v>
                </c:pt>
                <c:pt idx="1">
                  <c:v>Airbag-deployment crashes (any vehicle)</c:v>
                </c:pt>
                <c:pt idx="2">
                  <c:v>Serious-injury or fatal crashes</c:v>
                </c:pt>
              </c:strCache>
            </c:strRef>
          </c:cat>
          <c:val>
            <c:numRef>
              <c:f>'Safety Rate Comparison'!$B$6:$B$8</c:f>
              <c:numCache>
                <c:formatCode>#,##0</c:formatCode>
                <c:ptCount val="3"/>
                <c:pt idx="0">
                  <c:v>71</c:v>
                </c:pt>
                <c:pt idx="1">
                  <c:v>28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'Safety Rate Comparison'!C5</c:f>
              <c:strCache>
                <c:ptCount val="1"/>
                <c:pt idx="0">
                  <c:v>Human Benchmark (per 100M VMT)</c:v>
                </c:pt>
              </c:strCache>
            </c:strRef>
          </c:tx>
          <c:spPr>
            <a:solidFill>
              <a:srgbClr val="c4737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'Safety Rate Comparison'!$A$6:$A$8</c:f>
              <c:strCache>
                <c:ptCount val="3"/>
                <c:pt idx="0">
                  <c:v>Any-injury crashes</c:v>
                </c:pt>
                <c:pt idx="1">
                  <c:v>Airbag-deployment crashes (any vehicle)</c:v>
                </c:pt>
                <c:pt idx="2">
                  <c:v>Serious-injury or fatal crashes</c:v>
                </c:pt>
              </c:strCache>
            </c:strRef>
          </c:cat>
          <c:val>
            <c:numRef>
              <c:f>'Safety Rate Comparison'!$C$6:$C$8</c:f>
              <c:numCache>
                <c:formatCode>#,##0</c:formatCode>
                <c:ptCount val="3"/>
                <c:pt idx="0">
                  <c:v>390</c:v>
                </c:pt>
                <c:pt idx="1">
                  <c:v>163</c:v>
                </c:pt>
                <c:pt idx="2">
                  <c:v>22</c:v>
                </c:pt>
              </c:numCache>
            </c:numRef>
          </c:val>
        </c:ser>
        <c:gapWidth val="150"/>
        <c:overlap val="0"/>
        <c:axId val="96914715"/>
        <c:axId val="97762764"/>
      </c:barChart>
      <c:lineChart>
        <c:grouping val="standard"/>
        <c:varyColors val="0"/>
        <c:ser>
          <c:idx val="2"/>
          <c:order val="2"/>
          <c:tx>
            <c:strRef>
              <c:f>'Safety Rate Comparison'!$B$45</c:f>
              <c:strCache>
                <c:ptCount val="1"/>
                <c:pt idx="0">
                  <c:v>Human, police-reported only (no underreporting adj.)</c:v>
                </c:pt>
              </c:strCache>
            </c:strRef>
          </c:tx>
          <c:spPr>
            <a:solidFill>
              <a:srgbClr val="111111"/>
            </a:solidFill>
            <a:ln w="28440">
              <a:noFill/>
            </a:ln>
          </c:spPr>
          <c:marker>
            <c:symbol val="dash"/>
            <c:size val="22"/>
            <c:spPr>
              <a:solidFill>
                <a:srgbClr val="111111"/>
              </a:solidFill>
            </c:spPr>
          </c:marker>
          <c:dLbls>
            <c:numFmt formatCode="#,##0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1"/>
            <c:showVal val="1"/>
            <c:showCatName val="1"/>
            <c:showSerName val="1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'Safety Rate Comparison'!$A$6:$A$8</c:f>
              <c:strCache>
                <c:ptCount val="3"/>
                <c:pt idx="0">
                  <c:v>Any-injury crashes</c:v>
                </c:pt>
                <c:pt idx="1">
                  <c:v>Airbag-deployment crashes (any vehicle)</c:v>
                </c:pt>
                <c:pt idx="2">
                  <c:v>Serious-injury or fatal crashes</c:v>
                </c:pt>
              </c:strCache>
            </c:strRef>
          </c:cat>
          <c:val>
            <c:numRef>
              <c:f>'Safety Rate Comparison'!$B$46:$B$48</c:f>
              <c:numCache>
                <c:formatCode>#,##0</c:formatCode>
                <c:ptCount val="3"/>
                <c:pt idx="0">
                  <c:v>265.2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96914715"/>
        <c:axId val="97762764"/>
      </c:lineChart>
      <c:catAx>
        <c:axId val="9691471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762764"/>
        <c:crosses val="autoZero"/>
        <c:auto val="1"/>
        <c:lblAlgn val="ctr"/>
        <c:lblOffset val="100"/>
        <c:noMultiLvlLbl val="0"/>
      </c:catAx>
      <c:valAx>
        <c:axId val="977627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Crashes per 100M vehicle miles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91471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</xdr:row>
      <xdr:rowOff>0</xdr:rowOff>
    </xdr:from>
    <xdr:to>
      <xdr:col>14</xdr:col>
      <xdr:colOff>300960</xdr:colOff>
      <xdr:row>23</xdr:row>
      <xdr:rowOff>149400</xdr:rowOff>
    </xdr:to>
    <xdr:graphicFrame>
      <xdr:nvGraphicFramePr>
        <xdr:cNvPr id="0" name="Chart 1"/>
        <xdr:cNvGraphicFramePr/>
      </xdr:nvGraphicFramePr>
      <xdr:xfrm>
        <a:off x="5709240" y="571680"/>
        <a:ext cx="7919280" cy="395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3</xdr:row>
      <xdr:rowOff>0</xdr:rowOff>
    </xdr:from>
    <xdr:to>
      <xdr:col>17</xdr:col>
      <xdr:colOff>364320</xdr:colOff>
      <xdr:row>21</xdr:row>
      <xdr:rowOff>57960</xdr:rowOff>
    </xdr:to>
    <xdr:graphicFrame>
      <xdr:nvGraphicFramePr>
        <xdr:cNvPr id="1" name="Chart 1"/>
        <xdr:cNvGraphicFramePr/>
      </xdr:nvGraphicFramePr>
      <xdr:xfrm>
        <a:off x="10409040" y="571680"/>
        <a:ext cx="64792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4</xdr:row>
      <xdr:rowOff>0</xdr:rowOff>
    </xdr:from>
    <xdr:to>
      <xdr:col>15</xdr:col>
      <xdr:colOff>255600</xdr:colOff>
      <xdr:row>7</xdr:row>
      <xdr:rowOff>624600</xdr:rowOff>
    </xdr:to>
    <xdr:graphicFrame>
      <xdr:nvGraphicFramePr>
        <xdr:cNvPr id="2" name="Chart 1"/>
        <xdr:cNvGraphicFramePr/>
      </xdr:nvGraphicFramePr>
      <xdr:xfrm>
        <a:off x="8928720" y="76212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8</xdr:row>
      <xdr:rowOff>132840</xdr:rowOff>
    </xdr:from>
    <xdr:to>
      <xdr:col>15</xdr:col>
      <xdr:colOff>255600</xdr:colOff>
      <xdr:row>16</xdr:row>
      <xdr:rowOff>372960</xdr:rowOff>
    </xdr:to>
    <xdr:graphicFrame>
      <xdr:nvGraphicFramePr>
        <xdr:cNvPr id="3" name="Chart 2"/>
        <xdr:cNvGraphicFramePr/>
      </xdr:nvGraphicFramePr>
      <xdr:xfrm>
        <a:off x="8928720" y="438156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1</xdr:row>
      <xdr:rowOff>381240</xdr:rowOff>
    </xdr:from>
    <xdr:to>
      <xdr:col>24</xdr:col>
      <xdr:colOff>3960</xdr:colOff>
      <xdr:row>10</xdr:row>
      <xdr:rowOff>230760</xdr:rowOff>
    </xdr:to>
    <xdr:graphicFrame>
      <xdr:nvGraphicFramePr>
        <xdr:cNvPr id="4" name="Chart 1"/>
        <xdr:cNvGraphicFramePr/>
      </xdr:nvGraphicFramePr>
      <xdr:xfrm>
        <a:off x="15906600" y="571680"/>
        <a:ext cx="611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12</xdr:row>
      <xdr:rowOff>3960</xdr:rowOff>
    </xdr:from>
    <xdr:to>
      <xdr:col>24</xdr:col>
      <xdr:colOff>3960</xdr:colOff>
      <xdr:row>29</xdr:row>
      <xdr:rowOff>4680</xdr:rowOff>
    </xdr:to>
    <xdr:graphicFrame>
      <xdr:nvGraphicFramePr>
        <xdr:cNvPr id="5" name="Chart 2"/>
        <xdr:cNvGraphicFramePr/>
      </xdr:nvGraphicFramePr>
      <xdr:xfrm>
        <a:off x="15906600" y="4191120"/>
        <a:ext cx="611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1</xdr:row>
      <xdr:rowOff>762120</xdr:rowOff>
    </xdr:from>
    <xdr:to>
      <xdr:col>14</xdr:col>
      <xdr:colOff>364320</xdr:colOff>
      <xdr:row>18</xdr:row>
      <xdr:rowOff>63720</xdr:rowOff>
    </xdr:to>
    <xdr:graphicFrame>
      <xdr:nvGraphicFramePr>
        <xdr:cNvPr id="6" name="Chart 1"/>
        <xdr:cNvGraphicFramePr/>
      </xdr:nvGraphicFramePr>
      <xdr:xfrm>
        <a:off x="4183560" y="952560"/>
        <a:ext cx="647928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</xdr:row>
      <xdr:rowOff>571680</xdr:rowOff>
    </xdr:from>
    <xdr:to>
      <xdr:col>16</xdr:col>
      <xdr:colOff>364320</xdr:colOff>
      <xdr:row>9</xdr:row>
      <xdr:rowOff>396360</xdr:rowOff>
    </xdr:to>
    <xdr:graphicFrame>
      <xdr:nvGraphicFramePr>
        <xdr:cNvPr id="7" name="Chart 1"/>
        <xdr:cNvGraphicFramePr/>
      </xdr:nvGraphicFramePr>
      <xdr:xfrm>
        <a:off x="10972800" y="762120"/>
        <a:ext cx="64792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52"/>
    <col collapsed="false" customWidth="true" hidden="false" outlineLevel="0" max="3" min="3" style="1" width="34"/>
    <col collapsed="false" customWidth="true" hidden="false" outlineLevel="0" max="4" min="4" style="1" width="26"/>
    <col collapsed="false" customWidth="true" hidden="false" outlineLevel="0" max="5" min="5" style="1" width="52"/>
    <col collapsed="false" customWidth="true" hidden="false" outlineLevel="0" max="6" min="6" style="1" width="16"/>
    <col collapsed="false" customWidth="true" hidden="false" outlineLevel="0" max="7" min="7" style="1" width="13"/>
    <col collapsed="false" customWidth="true" hidden="false" outlineLevel="0" max="8" min="8" style="1" width="52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customFormat="false" ht="23.85" hidden="false" customHeight="false" outlineLevel="0" collapsed="false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 t="s">
        <v>17</v>
      </c>
    </row>
    <row r="6" customFormat="false" ht="35.05" hidden="false" customHeight="false" outlineLevel="0" collapsed="false">
      <c r="A6" s="6" t="s">
        <v>10</v>
      </c>
      <c r="B6" s="6" t="s">
        <v>18</v>
      </c>
      <c r="C6" s="6" t="s">
        <v>19</v>
      </c>
      <c r="D6" s="6" t="s">
        <v>13</v>
      </c>
      <c r="E6" s="6" t="s">
        <v>20</v>
      </c>
      <c r="F6" s="6" t="s">
        <v>15</v>
      </c>
      <c r="G6" s="6" t="s">
        <v>16</v>
      </c>
      <c r="H6" s="6" t="s">
        <v>21</v>
      </c>
    </row>
    <row r="7" customFormat="false" ht="23.85" hidden="false" customHeight="false" outlineLevel="0" collapsed="false">
      <c r="A7" s="5" t="s">
        <v>10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26</v>
      </c>
      <c r="G7" s="5" t="s">
        <v>16</v>
      </c>
      <c r="H7" s="5" t="s">
        <v>27</v>
      </c>
    </row>
    <row r="8" customFormat="false" ht="23.85" hidden="false" customHeight="false" outlineLevel="0" collapsed="false">
      <c r="A8" s="6" t="s">
        <v>10</v>
      </c>
      <c r="B8" s="6" t="s">
        <v>28</v>
      </c>
      <c r="C8" s="6" t="s">
        <v>29</v>
      </c>
      <c r="D8" s="6" t="s">
        <v>13</v>
      </c>
      <c r="E8" s="6" t="s">
        <v>20</v>
      </c>
      <c r="F8" s="6" t="s">
        <v>30</v>
      </c>
      <c r="G8" s="6" t="s">
        <v>16</v>
      </c>
      <c r="H8" s="6" t="s">
        <v>31</v>
      </c>
    </row>
    <row r="9" customFormat="false" ht="15" hidden="false" customHeight="false" outlineLevel="0" collapsed="false">
      <c r="A9" s="5" t="s">
        <v>32</v>
      </c>
      <c r="B9" s="5" t="s">
        <v>33</v>
      </c>
      <c r="C9" s="5" t="s">
        <v>34</v>
      </c>
      <c r="D9" s="5" t="s">
        <v>13</v>
      </c>
      <c r="E9" s="5" t="s">
        <v>20</v>
      </c>
      <c r="F9" s="5" t="s">
        <v>15</v>
      </c>
      <c r="G9" s="5" t="s">
        <v>16</v>
      </c>
      <c r="H9" s="5"/>
    </row>
    <row r="10" customFormat="false" ht="35.05" hidden="false" customHeight="false" outlineLevel="0" collapsed="false">
      <c r="A10" s="6" t="s">
        <v>32</v>
      </c>
      <c r="B10" s="6" t="s">
        <v>35</v>
      </c>
      <c r="C10" s="6" t="s">
        <v>36</v>
      </c>
      <c r="D10" s="6" t="s">
        <v>37</v>
      </c>
      <c r="E10" s="6" t="s">
        <v>38</v>
      </c>
      <c r="F10" s="6" t="s">
        <v>39</v>
      </c>
      <c r="G10" s="6" t="s">
        <v>16</v>
      </c>
      <c r="H10" s="6" t="s">
        <v>40</v>
      </c>
    </row>
    <row r="11" customFormat="false" ht="23.85" hidden="false" customHeight="false" outlineLevel="0" collapsed="false">
      <c r="A11" s="5" t="s">
        <v>32</v>
      </c>
      <c r="B11" s="5" t="s">
        <v>41</v>
      </c>
      <c r="C11" s="5" t="s">
        <v>42</v>
      </c>
      <c r="D11" s="5" t="s">
        <v>13</v>
      </c>
      <c r="E11" s="5" t="s">
        <v>43</v>
      </c>
      <c r="F11" s="5" t="s">
        <v>15</v>
      </c>
      <c r="G11" s="5" t="s">
        <v>16</v>
      </c>
      <c r="H11" s="5" t="s">
        <v>44</v>
      </c>
    </row>
    <row r="12" customFormat="false" ht="46.25" hidden="false" customHeight="false" outlineLevel="0" collapsed="false">
      <c r="A12" s="6" t="s">
        <v>45</v>
      </c>
      <c r="B12" s="6" t="s">
        <v>46</v>
      </c>
      <c r="C12" s="6" t="s">
        <v>47</v>
      </c>
      <c r="D12" s="6" t="s">
        <v>37</v>
      </c>
      <c r="E12" s="6" t="s">
        <v>48</v>
      </c>
      <c r="F12" s="6" t="s">
        <v>39</v>
      </c>
      <c r="G12" s="6" t="s">
        <v>16</v>
      </c>
      <c r="H12" s="6" t="s">
        <v>49</v>
      </c>
    </row>
    <row r="13" customFormat="false" ht="35.05" hidden="false" customHeight="false" outlineLevel="0" collapsed="false">
      <c r="A13" s="5" t="s">
        <v>45</v>
      </c>
      <c r="B13" s="5" t="s">
        <v>50</v>
      </c>
      <c r="C13" s="5" t="s">
        <v>51</v>
      </c>
      <c r="D13" s="5" t="s">
        <v>37</v>
      </c>
      <c r="E13" s="5" t="s">
        <v>52</v>
      </c>
      <c r="F13" s="5" t="s">
        <v>39</v>
      </c>
      <c r="G13" s="5" t="s">
        <v>16</v>
      </c>
      <c r="H13" s="5" t="s">
        <v>49</v>
      </c>
    </row>
    <row r="14" customFormat="false" ht="35.05" hidden="false" customHeight="false" outlineLevel="0" collapsed="false">
      <c r="A14" s="6" t="s">
        <v>45</v>
      </c>
      <c r="B14" s="6" t="s">
        <v>53</v>
      </c>
      <c r="C14" s="6" t="s">
        <v>54</v>
      </c>
      <c r="D14" s="6" t="s">
        <v>37</v>
      </c>
      <c r="E14" s="6" t="s">
        <v>55</v>
      </c>
      <c r="F14" s="6" t="s">
        <v>39</v>
      </c>
      <c r="G14" s="6" t="s">
        <v>16</v>
      </c>
      <c r="H14" s="6" t="s">
        <v>49</v>
      </c>
    </row>
    <row r="15" customFormat="false" ht="57.45" hidden="false" customHeight="false" outlineLevel="0" collapsed="false">
      <c r="A15" s="5" t="s">
        <v>45</v>
      </c>
      <c r="B15" s="5" t="s">
        <v>56</v>
      </c>
      <c r="C15" s="5" t="s">
        <v>57</v>
      </c>
      <c r="D15" s="5" t="s">
        <v>37</v>
      </c>
      <c r="E15" s="5" t="s">
        <v>58</v>
      </c>
      <c r="F15" s="5" t="s">
        <v>39</v>
      </c>
      <c r="G15" s="5" t="s">
        <v>16</v>
      </c>
      <c r="H15" s="5" t="s">
        <v>59</v>
      </c>
    </row>
    <row r="16" customFormat="false" ht="46.25" hidden="false" customHeight="false" outlineLevel="0" collapsed="false">
      <c r="A16" s="6" t="s">
        <v>60</v>
      </c>
      <c r="B16" s="6" t="s">
        <v>61</v>
      </c>
      <c r="C16" s="6" t="s">
        <v>62</v>
      </c>
      <c r="D16" s="6" t="s">
        <v>63</v>
      </c>
      <c r="E16" s="6" t="s">
        <v>64</v>
      </c>
      <c r="F16" s="6" t="s">
        <v>65</v>
      </c>
      <c r="G16" s="6" t="s">
        <v>16</v>
      </c>
      <c r="H16" s="6" t="s">
        <v>66</v>
      </c>
    </row>
    <row r="17" customFormat="false" ht="35.05" hidden="false" customHeight="false" outlineLevel="0" collapsed="false">
      <c r="A17" s="5" t="s">
        <v>60</v>
      </c>
      <c r="B17" s="5" t="s">
        <v>67</v>
      </c>
      <c r="C17" s="5" t="s">
        <v>68</v>
      </c>
      <c r="D17" s="5" t="s">
        <v>63</v>
      </c>
      <c r="E17" s="5" t="s">
        <v>69</v>
      </c>
      <c r="F17" s="5" t="s">
        <v>70</v>
      </c>
      <c r="G17" s="5" t="s">
        <v>16</v>
      </c>
      <c r="H17" s="5" t="s">
        <v>71</v>
      </c>
    </row>
    <row r="18" customFormat="false" ht="35.05" hidden="false" customHeight="false" outlineLevel="0" collapsed="false">
      <c r="A18" s="6" t="s">
        <v>60</v>
      </c>
      <c r="B18" s="6" t="s">
        <v>72</v>
      </c>
      <c r="C18" s="6" t="s">
        <v>73</v>
      </c>
      <c r="D18" s="6" t="s">
        <v>63</v>
      </c>
      <c r="E18" s="6" t="s">
        <v>74</v>
      </c>
      <c r="F18" s="6" t="s">
        <v>70</v>
      </c>
      <c r="G18" s="6" t="s">
        <v>16</v>
      </c>
      <c r="H18" s="6" t="s">
        <v>75</v>
      </c>
    </row>
    <row r="19" customFormat="false" ht="23.85" hidden="false" customHeight="false" outlineLevel="0" collapsed="false">
      <c r="A19" s="5" t="s">
        <v>60</v>
      </c>
      <c r="B19" s="5" t="s">
        <v>76</v>
      </c>
      <c r="C19" s="5" t="s">
        <v>77</v>
      </c>
      <c r="D19" s="5" t="s">
        <v>78</v>
      </c>
      <c r="E19" s="5" t="s">
        <v>79</v>
      </c>
      <c r="F19" s="5" t="s">
        <v>65</v>
      </c>
      <c r="G19" s="5" t="s">
        <v>16</v>
      </c>
      <c r="H19" s="5" t="s">
        <v>80</v>
      </c>
    </row>
    <row r="20" customFormat="false" ht="57.45" hidden="false" customHeight="false" outlineLevel="0" collapsed="false">
      <c r="A20" s="6" t="s">
        <v>60</v>
      </c>
      <c r="B20" s="6" t="s">
        <v>81</v>
      </c>
      <c r="C20" s="6" t="s">
        <v>82</v>
      </c>
      <c r="D20" s="6" t="s">
        <v>83</v>
      </c>
      <c r="E20" s="6" t="s">
        <v>84</v>
      </c>
      <c r="F20" s="6" t="s">
        <v>85</v>
      </c>
      <c r="G20" s="6" t="s">
        <v>16</v>
      </c>
      <c r="H20" s="6" t="s">
        <v>86</v>
      </c>
    </row>
    <row r="21" customFormat="false" ht="35.05" hidden="false" customHeight="false" outlineLevel="0" collapsed="false">
      <c r="A21" s="5" t="s">
        <v>60</v>
      </c>
      <c r="B21" s="5" t="s">
        <v>87</v>
      </c>
      <c r="C21" s="5" t="s">
        <v>88</v>
      </c>
      <c r="D21" s="5" t="s">
        <v>63</v>
      </c>
      <c r="E21" s="5" t="s">
        <v>84</v>
      </c>
      <c r="F21" s="5" t="s">
        <v>85</v>
      </c>
      <c r="G21" s="5" t="s">
        <v>16</v>
      </c>
      <c r="H21" s="5" t="s">
        <v>89</v>
      </c>
    </row>
    <row r="22" customFormat="false" ht="35.05" hidden="false" customHeight="false" outlineLevel="0" collapsed="false">
      <c r="A22" s="6" t="s">
        <v>60</v>
      </c>
      <c r="B22" s="6" t="s">
        <v>90</v>
      </c>
      <c r="C22" s="6" t="s">
        <v>91</v>
      </c>
      <c r="D22" s="6" t="s">
        <v>92</v>
      </c>
      <c r="E22" s="6" t="s">
        <v>93</v>
      </c>
      <c r="F22" s="6" t="s">
        <v>94</v>
      </c>
      <c r="G22" s="6" t="s">
        <v>16</v>
      </c>
      <c r="H22" s="6" t="s">
        <v>95</v>
      </c>
    </row>
    <row r="23" customFormat="false" ht="23.85" hidden="false" customHeight="false" outlineLevel="0" collapsed="false">
      <c r="A23" s="5" t="s">
        <v>96</v>
      </c>
      <c r="B23" s="5" t="s">
        <v>97</v>
      </c>
      <c r="C23" s="5" t="s">
        <v>98</v>
      </c>
      <c r="D23" s="5" t="s">
        <v>13</v>
      </c>
      <c r="E23" s="5" t="s">
        <v>20</v>
      </c>
      <c r="F23" s="5" t="s">
        <v>99</v>
      </c>
      <c r="G23" s="5" t="s">
        <v>16</v>
      </c>
      <c r="H23" s="5"/>
    </row>
    <row r="24" customFormat="false" ht="23.85" hidden="false" customHeight="false" outlineLevel="0" collapsed="false">
      <c r="A24" s="6" t="s">
        <v>96</v>
      </c>
      <c r="B24" s="6" t="s">
        <v>100</v>
      </c>
      <c r="C24" s="6" t="s">
        <v>101</v>
      </c>
      <c r="D24" s="6" t="s">
        <v>37</v>
      </c>
      <c r="E24" s="6" t="s">
        <v>38</v>
      </c>
      <c r="F24" s="6" t="s">
        <v>39</v>
      </c>
      <c r="G24" s="6" t="s">
        <v>16</v>
      </c>
      <c r="H24" s="6"/>
    </row>
    <row r="25" customFormat="false" ht="35.05" hidden="false" customHeight="false" outlineLevel="0" collapsed="false">
      <c r="A25" s="5" t="s">
        <v>96</v>
      </c>
      <c r="B25" s="5" t="s">
        <v>102</v>
      </c>
      <c r="C25" s="5" t="s">
        <v>103</v>
      </c>
      <c r="D25" s="5" t="s">
        <v>37</v>
      </c>
      <c r="E25" s="5" t="s">
        <v>48</v>
      </c>
      <c r="F25" s="5" t="s">
        <v>39</v>
      </c>
      <c r="G25" s="5" t="s">
        <v>16</v>
      </c>
      <c r="H25" s="5"/>
    </row>
    <row r="26" customFormat="false" ht="35.05" hidden="false" customHeight="false" outlineLevel="0" collapsed="false">
      <c r="A26" s="6" t="s">
        <v>104</v>
      </c>
      <c r="B26" s="6" t="s">
        <v>105</v>
      </c>
      <c r="C26" s="6" t="s">
        <v>106</v>
      </c>
      <c r="D26" s="6" t="s">
        <v>63</v>
      </c>
      <c r="E26" s="6" t="s">
        <v>107</v>
      </c>
      <c r="F26" s="6" t="s">
        <v>108</v>
      </c>
      <c r="G26" s="6" t="s">
        <v>16</v>
      </c>
      <c r="H26" s="6" t="s">
        <v>109</v>
      </c>
    </row>
    <row r="27" customFormat="false" ht="46.25" hidden="false" customHeight="false" outlineLevel="0" collapsed="false">
      <c r="A27" s="5" t="s">
        <v>110</v>
      </c>
      <c r="B27" s="5" t="s">
        <v>111</v>
      </c>
      <c r="C27" s="5" t="s">
        <v>112</v>
      </c>
      <c r="D27" s="5" t="s">
        <v>113</v>
      </c>
      <c r="E27" s="5" t="s">
        <v>114</v>
      </c>
      <c r="F27" s="5" t="s">
        <v>115</v>
      </c>
      <c r="G27" s="5" t="s">
        <v>16</v>
      </c>
      <c r="H27" s="5" t="s">
        <v>116</v>
      </c>
    </row>
    <row r="28" customFormat="false" ht="23.85" hidden="false" customHeight="false" outlineLevel="0" collapsed="false">
      <c r="A28" s="6" t="s">
        <v>110</v>
      </c>
      <c r="B28" s="6" t="s">
        <v>117</v>
      </c>
      <c r="C28" s="6" t="s">
        <v>118</v>
      </c>
      <c r="D28" s="6" t="s">
        <v>119</v>
      </c>
      <c r="E28" s="6" t="s">
        <v>120</v>
      </c>
      <c r="F28" s="6" t="s">
        <v>26</v>
      </c>
      <c r="G28" s="6" t="s">
        <v>16</v>
      </c>
      <c r="H28" s="6" t="s">
        <v>121</v>
      </c>
    </row>
    <row r="29" customFormat="false" ht="46.25" hidden="false" customHeight="false" outlineLevel="0" collapsed="false">
      <c r="A29" s="5" t="s">
        <v>110</v>
      </c>
      <c r="B29" s="5" t="s">
        <v>122</v>
      </c>
      <c r="C29" s="5" t="s">
        <v>123</v>
      </c>
      <c r="D29" s="5" t="s">
        <v>63</v>
      </c>
      <c r="E29" s="5" t="s">
        <v>124</v>
      </c>
      <c r="F29" s="5" t="s">
        <v>65</v>
      </c>
      <c r="G29" s="5" t="s">
        <v>16</v>
      </c>
      <c r="H29" s="5" t="s">
        <v>125</v>
      </c>
    </row>
    <row r="30" customFormat="false" ht="23.85" hidden="false" customHeight="false" outlineLevel="0" collapsed="false">
      <c r="A30" s="6" t="s">
        <v>110</v>
      </c>
      <c r="B30" s="6" t="s">
        <v>126</v>
      </c>
      <c r="C30" s="6" t="s">
        <v>127</v>
      </c>
      <c r="D30" s="6" t="s">
        <v>63</v>
      </c>
      <c r="E30" s="6" t="s">
        <v>128</v>
      </c>
      <c r="F30" s="6" t="s">
        <v>65</v>
      </c>
      <c r="G30" s="6" t="s">
        <v>16</v>
      </c>
      <c r="H30" s="6" t="s">
        <v>129</v>
      </c>
    </row>
    <row r="31" customFormat="false" ht="23.85" hidden="false" customHeight="false" outlineLevel="0" collapsed="false">
      <c r="A31" s="5" t="s">
        <v>110</v>
      </c>
      <c r="B31" s="5" t="s">
        <v>130</v>
      </c>
      <c r="C31" s="5" t="s">
        <v>131</v>
      </c>
      <c r="D31" s="5" t="s">
        <v>132</v>
      </c>
      <c r="E31" s="5" t="s">
        <v>133</v>
      </c>
      <c r="F31" s="5" t="s">
        <v>26</v>
      </c>
      <c r="G31" s="5" t="s">
        <v>16</v>
      </c>
      <c r="H31" s="5" t="s">
        <v>134</v>
      </c>
    </row>
    <row r="32" customFormat="false" ht="23.85" hidden="false" customHeight="false" outlineLevel="0" collapsed="false">
      <c r="A32" s="6" t="s">
        <v>135</v>
      </c>
      <c r="B32" s="6" t="s">
        <v>136</v>
      </c>
      <c r="C32" s="6" t="s">
        <v>137</v>
      </c>
      <c r="D32" s="6" t="s">
        <v>63</v>
      </c>
      <c r="E32" s="6" t="s">
        <v>138</v>
      </c>
      <c r="F32" s="6" t="s">
        <v>139</v>
      </c>
      <c r="G32" s="6" t="s">
        <v>16</v>
      </c>
      <c r="H32" s="6" t="s">
        <v>140</v>
      </c>
    </row>
    <row r="33" customFormat="false" ht="23.85" hidden="false" customHeight="false" outlineLevel="0" collapsed="false">
      <c r="A33" s="5" t="s">
        <v>135</v>
      </c>
      <c r="B33" s="5" t="s">
        <v>141</v>
      </c>
      <c r="C33" s="5" t="s">
        <v>142</v>
      </c>
      <c r="D33" s="5" t="s">
        <v>143</v>
      </c>
      <c r="E33" s="5" t="s">
        <v>144</v>
      </c>
      <c r="F33" s="5" t="s">
        <v>65</v>
      </c>
      <c r="G33" s="5" t="s">
        <v>16</v>
      </c>
      <c r="H33" s="5" t="s">
        <v>145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3" min="2" style="1" width="18"/>
    <col collapsed="false" customWidth="true" hidden="false" outlineLevel="0" max="4" min="4" style="1" width="32"/>
    <col collapsed="false" customWidth="true" hidden="false" outlineLevel="0" max="5" min="5" style="1" width="30"/>
  </cols>
  <sheetData>
    <row r="1" customFormat="false" ht="15" hidden="false" customHeight="false" outlineLevel="0" collapsed="false">
      <c r="A1" s="2" t="s">
        <v>146</v>
      </c>
    </row>
    <row r="2" customFormat="false" ht="15" hidden="false" customHeight="false" outlineLevel="0" collapsed="false">
      <c r="A2" s="3" t="s">
        <v>147</v>
      </c>
    </row>
    <row r="4" customFormat="false" ht="15" hidden="false" customHeight="false" outlineLevel="0" collapsed="false">
      <c r="A4" s="4" t="s">
        <v>148</v>
      </c>
      <c r="B4" s="4" t="s">
        <v>149</v>
      </c>
      <c r="C4" s="4" t="s">
        <v>150</v>
      </c>
      <c r="D4" s="4" t="s">
        <v>151</v>
      </c>
      <c r="E4" s="4" t="s">
        <v>152</v>
      </c>
    </row>
    <row r="5" customFormat="false" ht="15" hidden="false" customHeight="false" outlineLevel="0" collapsed="false">
      <c r="A5" s="7" t="n">
        <v>45050</v>
      </c>
      <c r="B5" s="8" t="n">
        <v>10000</v>
      </c>
      <c r="C5" s="5" t="n">
        <v>2</v>
      </c>
      <c r="D5" s="5" t="s">
        <v>153</v>
      </c>
      <c r="E5" s="5"/>
    </row>
    <row r="6" customFormat="false" ht="15" hidden="false" customHeight="false" outlineLevel="0" collapsed="false">
      <c r="A6" s="9" t="n">
        <v>45421</v>
      </c>
      <c r="B6" s="10" t="n">
        <v>50000</v>
      </c>
      <c r="C6" s="6" t="n">
        <v>3</v>
      </c>
      <c r="D6" s="6" t="s">
        <v>154</v>
      </c>
      <c r="E6" s="6"/>
    </row>
    <row r="7" customFormat="false" ht="15" hidden="false" customHeight="false" outlineLevel="0" collapsed="false">
      <c r="A7" s="7" t="n">
        <v>45524</v>
      </c>
      <c r="B7" s="8" t="n">
        <v>100000</v>
      </c>
      <c r="C7" s="5" t="n">
        <v>3</v>
      </c>
      <c r="D7" s="5" t="s">
        <v>154</v>
      </c>
      <c r="E7" s="5"/>
    </row>
    <row r="8" customFormat="false" ht="15" hidden="false" customHeight="false" outlineLevel="0" collapsed="false">
      <c r="A8" s="9" t="n">
        <v>45715</v>
      </c>
      <c r="B8" s="10" t="n">
        <v>200000</v>
      </c>
      <c r="C8" s="6" t="n">
        <v>4</v>
      </c>
      <c r="D8" s="6" t="s">
        <v>155</v>
      </c>
      <c r="E8" s="6"/>
    </row>
    <row r="9" customFormat="false" ht="15" hidden="false" customHeight="false" outlineLevel="0" collapsed="false">
      <c r="A9" s="7" t="n">
        <v>45771</v>
      </c>
      <c r="B9" s="8" t="n">
        <v>250000</v>
      </c>
      <c r="C9" s="5" t="n">
        <v>4</v>
      </c>
      <c r="D9" s="5" t="s">
        <v>156</v>
      </c>
      <c r="E9" s="5"/>
    </row>
    <row r="10" customFormat="false" ht="15" hidden="false" customHeight="false" outlineLevel="0" collapsed="false">
      <c r="A10" s="9" t="n">
        <v>45999</v>
      </c>
      <c r="B10" s="10" t="n">
        <v>450000</v>
      </c>
      <c r="C10" s="6" t="n">
        <v>6</v>
      </c>
      <c r="D10" s="6" t="s">
        <v>157</v>
      </c>
      <c r="E10" s="6" t="s">
        <v>158</v>
      </c>
    </row>
    <row r="11" customFormat="false" ht="15" hidden="false" customHeight="false" outlineLevel="0" collapsed="false">
      <c r="A11" s="7" t="n">
        <v>46107</v>
      </c>
      <c r="B11" s="8" t="n">
        <v>500000</v>
      </c>
      <c r="C11" s="5" t="n">
        <v>10</v>
      </c>
      <c r="D11" s="5" t="s">
        <v>159</v>
      </c>
      <c r="E11" s="5"/>
    </row>
    <row r="13" customFormat="false" ht="15" hidden="false" customHeight="false" outlineLevel="0" collapsed="false">
      <c r="A13" s="11" t="s">
        <v>160</v>
      </c>
      <c r="B13" s="11"/>
      <c r="C13" s="12"/>
    </row>
    <row r="14" customFormat="false" ht="15" hidden="false" customHeight="false" outlineLevel="0" collapsed="false">
      <c r="A14" s="13" t="s">
        <v>161</v>
      </c>
      <c r="B14" s="13"/>
      <c r="C14" s="12" t="s">
        <v>162</v>
      </c>
    </row>
    <row r="15" customFormat="false" ht="15" hidden="false" customHeight="false" outlineLevel="0" collapsed="false">
      <c r="A15" s="13" t="s">
        <v>163</v>
      </c>
      <c r="B15" s="13"/>
      <c r="C15" s="12" t="s">
        <v>164</v>
      </c>
    </row>
    <row r="16" customFormat="false" ht="15" hidden="false" customHeight="false" outlineLevel="0" collapsed="false">
      <c r="A16" s="13" t="s">
        <v>165</v>
      </c>
      <c r="B16" s="13"/>
      <c r="C16" s="12" t="s">
        <v>166</v>
      </c>
    </row>
    <row r="17" customFormat="false" ht="15" hidden="false" customHeight="false" outlineLevel="0" collapsed="false">
      <c r="A17" s="13" t="s">
        <v>167</v>
      </c>
      <c r="B17" s="13"/>
      <c r="C17" s="12" t="s">
        <v>168</v>
      </c>
    </row>
    <row r="18" customFormat="false" ht="15" hidden="false" customHeight="false" outlineLevel="0" collapsed="false">
      <c r="A18" s="13" t="s">
        <v>169</v>
      </c>
      <c r="B18" s="13"/>
      <c r="C18" s="12" t="s">
        <v>170</v>
      </c>
    </row>
  </sheetData>
  <mergeCells count="6">
    <mergeCell ref="A13:B13"/>
    <mergeCell ref="A14:B14"/>
    <mergeCell ref="A15:B15"/>
    <mergeCell ref="A16:B16"/>
    <mergeCell ref="A17:B17"/>
    <mergeCell ref="A18:B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6"/>
    <col collapsed="false" customWidth="true" hidden="false" outlineLevel="0" max="3" min="3" style="1" width="7"/>
    <col collapsed="false" customWidth="true" hidden="false" outlineLevel="0" max="4" min="4" style="1" width="40"/>
    <col collapsed="false" customWidth="true" hidden="false" outlineLevel="0" max="5" min="5" style="1" width="20"/>
    <col collapsed="false" customWidth="true" hidden="false" outlineLevel="0" max="6" min="6" style="1" width="46"/>
  </cols>
  <sheetData>
    <row r="1" customFormat="false" ht="15" hidden="false" customHeight="false" outlineLevel="0" collapsed="false">
      <c r="A1" s="2" t="s">
        <v>171</v>
      </c>
    </row>
    <row r="2" customFormat="false" ht="15" hidden="false" customHeight="false" outlineLevel="0" collapsed="false">
      <c r="A2" s="3" t="s">
        <v>172</v>
      </c>
    </row>
    <row r="4" customFormat="false" ht="15" hidden="false" customHeight="false" outlineLevel="0" collapsed="false">
      <c r="A4" s="4" t="s">
        <v>173</v>
      </c>
      <c r="B4" s="4" t="s">
        <v>174</v>
      </c>
      <c r="C4" s="4" t="s">
        <v>175</v>
      </c>
      <c r="D4" s="4" t="s">
        <v>176</v>
      </c>
      <c r="E4" s="4" t="s">
        <v>177</v>
      </c>
      <c r="F4" s="4" t="s">
        <v>178</v>
      </c>
    </row>
    <row r="5" customFormat="false" ht="15" hidden="false" customHeight="false" outlineLevel="0" collapsed="false">
      <c r="A5" s="5" t="s">
        <v>179</v>
      </c>
      <c r="B5" s="5" t="s">
        <v>180</v>
      </c>
      <c r="C5" s="5" t="s">
        <v>181</v>
      </c>
      <c r="D5" s="5" t="s">
        <v>182</v>
      </c>
      <c r="E5" s="5" t="s">
        <v>183</v>
      </c>
      <c r="F5" s="5" t="s">
        <v>184</v>
      </c>
    </row>
    <row r="6" customFormat="false" ht="15" hidden="false" customHeight="false" outlineLevel="0" collapsed="false">
      <c r="A6" s="6" t="s">
        <v>179</v>
      </c>
      <c r="B6" s="6" t="s">
        <v>185</v>
      </c>
      <c r="C6" s="6" t="s">
        <v>186</v>
      </c>
      <c r="D6" s="6" t="s">
        <v>182</v>
      </c>
      <c r="E6" s="6" t="s">
        <v>183</v>
      </c>
      <c r="F6" s="6"/>
    </row>
    <row r="7" customFormat="false" ht="15" hidden="false" customHeight="false" outlineLevel="0" collapsed="false">
      <c r="A7" s="5" t="s">
        <v>179</v>
      </c>
      <c r="B7" s="5" t="s">
        <v>187</v>
      </c>
      <c r="C7" s="5" t="s">
        <v>186</v>
      </c>
      <c r="D7" s="5" t="s">
        <v>182</v>
      </c>
      <c r="E7" s="5" t="s">
        <v>183</v>
      </c>
      <c r="F7" s="5"/>
    </row>
    <row r="8" customFormat="false" ht="15" hidden="false" customHeight="false" outlineLevel="0" collapsed="false">
      <c r="A8" s="6" t="s">
        <v>179</v>
      </c>
      <c r="B8" s="6" t="s">
        <v>188</v>
      </c>
      <c r="C8" s="6" t="s">
        <v>189</v>
      </c>
      <c r="D8" s="6" t="s">
        <v>182</v>
      </c>
      <c r="E8" s="6" t="s">
        <v>183</v>
      </c>
      <c r="F8" s="6" t="s">
        <v>190</v>
      </c>
    </row>
    <row r="9" customFormat="false" ht="15" hidden="false" customHeight="false" outlineLevel="0" collapsed="false">
      <c r="A9" s="5" t="s">
        <v>179</v>
      </c>
      <c r="B9" s="5" t="s">
        <v>191</v>
      </c>
      <c r="C9" s="5" t="s">
        <v>192</v>
      </c>
      <c r="D9" s="5" t="s">
        <v>182</v>
      </c>
      <c r="E9" s="5" t="s">
        <v>183</v>
      </c>
      <c r="F9" s="5" t="s">
        <v>190</v>
      </c>
    </row>
    <row r="10" customFormat="false" ht="15" hidden="false" customHeight="false" outlineLevel="0" collapsed="false">
      <c r="A10" s="6" t="s">
        <v>179</v>
      </c>
      <c r="B10" s="6" t="s">
        <v>193</v>
      </c>
      <c r="C10" s="6" t="s">
        <v>194</v>
      </c>
      <c r="D10" s="6" t="s">
        <v>182</v>
      </c>
      <c r="E10" s="6" t="s">
        <v>183</v>
      </c>
      <c r="F10" s="6" t="s">
        <v>195</v>
      </c>
    </row>
    <row r="11" customFormat="false" ht="15" hidden="false" customHeight="false" outlineLevel="0" collapsed="false">
      <c r="A11" s="5" t="s">
        <v>179</v>
      </c>
      <c r="B11" s="5" t="s">
        <v>196</v>
      </c>
      <c r="C11" s="5" t="s">
        <v>189</v>
      </c>
      <c r="D11" s="5" t="s">
        <v>182</v>
      </c>
      <c r="E11" s="5" t="s">
        <v>183</v>
      </c>
      <c r="F11" s="5" t="s">
        <v>197</v>
      </c>
    </row>
    <row r="12" customFormat="false" ht="15" hidden="false" customHeight="false" outlineLevel="0" collapsed="false">
      <c r="A12" s="6" t="s">
        <v>179</v>
      </c>
      <c r="B12" s="6" t="s">
        <v>198</v>
      </c>
      <c r="C12" s="6" t="s">
        <v>189</v>
      </c>
      <c r="D12" s="6" t="s">
        <v>182</v>
      </c>
      <c r="E12" s="6" t="s">
        <v>183</v>
      </c>
      <c r="F12" s="6" t="s">
        <v>197</v>
      </c>
    </row>
    <row r="13" customFormat="false" ht="15" hidden="false" customHeight="false" outlineLevel="0" collapsed="false">
      <c r="A13" s="5" t="s">
        <v>179</v>
      </c>
      <c r="B13" s="5" t="s">
        <v>199</v>
      </c>
      <c r="C13" s="5" t="s">
        <v>189</v>
      </c>
      <c r="D13" s="5" t="s">
        <v>182</v>
      </c>
      <c r="E13" s="5" t="s">
        <v>183</v>
      </c>
      <c r="F13" s="5" t="s">
        <v>197</v>
      </c>
    </row>
    <row r="14" customFormat="false" ht="15" hidden="false" customHeight="false" outlineLevel="0" collapsed="false">
      <c r="A14" s="6" t="s">
        <v>179</v>
      </c>
      <c r="B14" s="6" t="s">
        <v>200</v>
      </c>
      <c r="C14" s="6" t="s">
        <v>194</v>
      </c>
      <c r="D14" s="6" t="s">
        <v>182</v>
      </c>
      <c r="E14" s="6" t="s">
        <v>183</v>
      </c>
      <c r="F14" s="6" t="s">
        <v>197</v>
      </c>
    </row>
    <row r="15" customFormat="false" ht="23.85" hidden="false" customHeight="false" outlineLevel="0" collapsed="false">
      <c r="A15" s="5" t="s">
        <v>179</v>
      </c>
      <c r="B15" s="5" t="s">
        <v>201</v>
      </c>
      <c r="C15" s="5" t="s">
        <v>202</v>
      </c>
      <c r="D15" s="5" t="s">
        <v>203</v>
      </c>
      <c r="E15" s="5" t="s">
        <v>204</v>
      </c>
      <c r="F15" s="5" t="s">
        <v>205</v>
      </c>
    </row>
    <row r="16" customFormat="false" ht="15" hidden="false" customHeight="false" outlineLevel="0" collapsed="false">
      <c r="A16" s="6" t="s">
        <v>179</v>
      </c>
      <c r="B16" s="6" t="s">
        <v>206</v>
      </c>
      <c r="C16" s="6" t="s">
        <v>207</v>
      </c>
      <c r="D16" s="6" t="s">
        <v>208</v>
      </c>
      <c r="E16" s="6" t="s">
        <v>204</v>
      </c>
      <c r="F16" s="6"/>
    </row>
    <row r="17" customFormat="false" ht="15" hidden="false" customHeight="false" outlineLevel="0" collapsed="false">
      <c r="A17" s="5" t="s">
        <v>179</v>
      </c>
      <c r="B17" s="5" t="s">
        <v>209</v>
      </c>
      <c r="C17" s="5" t="s">
        <v>210</v>
      </c>
      <c r="D17" s="5" t="s">
        <v>208</v>
      </c>
      <c r="E17" s="5" t="s">
        <v>204</v>
      </c>
      <c r="F17" s="5"/>
    </row>
    <row r="18" customFormat="false" ht="15" hidden="false" customHeight="false" outlineLevel="0" collapsed="false">
      <c r="A18" s="6" t="s">
        <v>179</v>
      </c>
      <c r="B18" s="6" t="s">
        <v>211</v>
      </c>
      <c r="C18" s="6" t="s">
        <v>212</v>
      </c>
      <c r="D18" s="6" t="s">
        <v>208</v>
      </c>
      <c r="E18" s="6" t="s">
        <v>204</v>
      </c>
      <c r="F18" s="6"/>
    </row>
    <row r="19" customFormat="false" ht="15" hidden="false" customHeight="false" outlineLevel="0" collapsed="false">
      <c r="A19" s="5" t="s">
        <v>179</v>
      </c>
      <c r="B19" s="5" t="s">
        <v>213</v>
      </c>
      <c r="C19" s="5" t="s">
        <v>186</v>
      </c>
      <c r="D19" s="5" t="s">
        <v>208</v>
      </c>
      <c r="E19" s="5" t="s">
        <v>204</v>
      </c>
      <c r="F19" s="5"/>
    </row>
    <row r="20" customFormat="false" ht="15" hidden="false" customHeight="false" outlineLevel="0" collapsed="false">
      <c r="A20" s="6" t="s">
        <v>179</v>
      </c>
      <c r="B20" s="6" t="s">
        <v>214</v>
      </c>
      <c r="C20" s="6" t="s">
        <v>215</v>
      </c>
      <c r="D20" s="6" t="s">
        <v>208</v>
      </c>
      <c r="E20" s="6" t="s">
        <v>204</v>
      </c>
      <c r="F20" s="6"/>
    </row>
    <row r="21" customFormat="false" ht="15" hidden="false" customHeight="false" outlineLevel="0" collapsed="false">
      <c r="A21" s="5" t="s">
        <v>179</v>
      </c>
      <c r="B21" s="5" t="s">
        <v>216</v>
      </c>
      <c r="C21" s="5" t="s">
        <v>217</v>
      </c>
      <c r="D21" s="5" t="s">
        <v>218</v>
      </c>
      <c r="E21" s="5" t="s">
        <v>204</v>
      </c>
      <c r="F21" s="5" t="s">
        <v>219</v>
      </c>
    </row>
    <row r="22" customFormat="false" ht="15" hidden="false" customHeight="false" outlineLevel="0" collapsed="false">
      <c r="A22" s="6" t="s">
        <v>179</v>
      </c>
      <c r="B22" s="6" t="s">
        <v>220</v>
      </c>
      <c r="C22" s="6" t="s">
        <v>186</v>
      </c>
      <c r="D22" s="6" t="s">
        <v>218</v>
      </c>
      <c r="E22" s="6" t="s">
        <v>204</v>
      </c>
      <c r="F22" s="6" t="s">
        <v>219</v>
      </c>
    </row>
    <row r="23" customFormat="false" ht="15" hidden="false" customHeight="false" outlineLevel="0" collapsed="false">
      <c r="A23" s="5" t="s">
        <v>179</v>
      </c>
      <c r="B23" s="5" t="s">
        <v>221</v>
      </c>
      <c r="C23" s="5" t="s">
        <v>25</v>
      </c>
      <c r="D23" s="5" t="s">
        <v>222</v>
      </c>
      <c r="E23" s="5" t="s">
        <v>204</v>
      </c>
      <c r="F23" s="5"/>
    </row>
    <row r="24" customFormat="false" ht="15" hidden="false" customHeight="false" outlineLevel="0" collapsed="false">
      <c r="A24" s="6" t="s">
        <v>179</v>
      </c>
      <c r="B24" s="6" t="s">
        <v>223</v>
      </c>
      <c r="C24" s="6" t="s">
        <v>25</v>
      </c>
      <c r="D24" s="6" t="s">
        <v>224</v>
      </c>
      <c r="E24" s="6" t="s">
        <v>204</v>
      </c>
      <c r="F24" s="6"/>
    </row>
    <row r="25" customFormat="false" ht="15" hidden="false" customHeight="false" outlineLevel="0" collapsed="false">
      <c r="A25" s="5" t="s">
        <v>225</v>
      </c>
      <c r="B25" s="5" t="s">
        <v>226</v>
      </c>
      <c r="C25" s="5" t="s">
        <v>186</v>
      </c>
      <c r="D25" s="5" t="s">
        <v>227</v>
      </c>
      <c r="E25" s="5" t="s">
        <v>228</v>
      </c>
      <c r="F25" s="5" t="s">
        <v>229</v>
      </c>
    </row>
    <row r="26" customFormat="false" ht="23.85" hidden="false" customHeight="false" outlineLevel="0" collapsed="false">
      <c r="A26" s="6" t="s">
        <v>225</v>
      </c>
      <c r="B26" s="6" t="s">
        <v>188</v>
      </c>
      <c r="C26" s="6" t="s">
        <v>189</v>
      </c>
      <c r="D26" s="6" t="s">
        <v>230</v>
      </c>
      <c r="E26" s="6" t="s">
        <v>231</v>
      </c>
      <c r="F26" s="6" t="s">
        <v>232</v>
      </c>
    </row>
    <row r="27" customFormat="false" ht="15" hidden="false" customHeight="false" outlineLevel="0" collapsed="false">
      <c r="A27" s="5" t="s">
        <v>225</v>
      </c>
      <c r="B27" s="5" t="s">
        <v>196</v>
      </c>
      <c r="C27" s="5" t="s">
        <v>189</v>
      </c>
      <c r="D27" s="5" t="s">
        <v>230</v>
      </c>
      <c r="E27" s="5" t="s">
        <v>231</v>
      </c>
      <c r="F27" s="5" t="s">
        <v>233</v>
      </c>
    </row>
    <row r="28" customFormat="false" ht="15" hidden="false" customHeight="false" outlineLevel="0" collapsed="false">
      <c r="A28" s="6" t="s">
        <v>225</v>
      </c>
      <c r="B28" s="6" t="s">
        <v>198</v>
      </c>
      <c r="C28" s="6" t="s">
        <v>189</v>
      </c>
      <c r="D28" s="6" t="s">
        <v>230</v>
      </c>
      <c r="E28" s="6" t="s">
        <v>231</v>
      </c>
      <c r="F28" s="6" t="s">
        <v>233</v>
      </c>
    </row>
    <row r="29" customFormat="false" ht="15" hidden="false" customHeight="false" outlineLevel="0" collapsed="false">
      <c r="A29" s="5" t="s">
        <v>225</v>
      </c>
      <c r="B29" s="5" t="s">
        <v>180</v>
      </c>
      <c r="C29" s="5" t="s">
        <v>181</v>
      </c>
      <c r="D29" s="5" t="s">
        <v>234</v>
      </c>
      <c r="E29" s="5" t="s">
        <v>235</v>
      </c>
      <c r="F29" s="5"/>
    </row>
    <row r="30" customFormat="false" ht="15" hidden="false" customHeight="false" outlineLevel="0" collapsed="false">
      <c r="A30" s="6" t="s">
        <v>225</v>
      </c>
      <c r="B30" s="6" t="s">
        <v>193</v>
      </c>
      <c r="C30" s="6" t="s">
        <v>194</v>
      </c>
      <c r="D30" s="6" t="s">
        <v>234</v>
      </c>
      <c r="E30" s="6" t="s">
        <v>235</v>
      </c>
      <c r="F30" s="6"/>
    </row>
    <row r="31" customFormat="false" ht="15" hidden="false" customHeight="false" outlineLevel="0" collapsed="false">
      <c r="A31" s="5" t="s">
        <v>225</v>
      </c>
      <c r="B31" s="5" t="s">
        <v>200</v>
      </c>
      <c r="C31" s="5" t="s">
        <v>194</v>
      </c>
      <c r="D31" s="5" t="s">
        <v>234</v>
      </c>
      <c r="E31" s="5" t="s">
        <v>235</v>
      </c>
      <c r="F31" s="5"/>
    </row>
    <row r="32" customFormat="false" ht="15" hidden="false" customHeight="false" outlineLevel="0" collapsed="false">
      <c r="A32" s="6" t="s">
        <v>225</v>
      </c>
      <c r="B32" s="6" t="s">
        <v>236</v>
      </c>
      <c r="C32" s="6" t="s">
        <v>194</v>
      </c>
      <c r="D32" s="6" t="s">
        <v>234</v>
      </c>
      <c r="E32" s="6" t="s">
        <v>235</v>
      </c>
      <c r="F32" s="6"/>
    </row>
    <row r="33" customFormat="false" ht="15" hidden="false" customHeight="false" outlineLevel="0" collapsed="false">
      <c r="A33" s="5" t="s">
        <v>225</v>
      </c>
      <c r="B33" s="5" t="s">
        <v>209</v>
      </c>
      <c r="C33" s="5" t="s">
        <v>210</v>
      </c>
      <c r="D33" s="5" t="s">
        <v>234</v>
      </c>
      <c r="E33" s="5" t="s">
        <v>235</v>
      </c>
      <c r="F33" s="5"/>
    </row>
    <row r="34" customFormat="false" ht="23.85" hidden="false" customHeight="false" outlineLevel="0" collapsed="false">
      <c r="A34" s="6" t="s">
        <v>237</v>
      </c>
      <c r="B34" s="6" t="s">
        <v>209</v>
      </c>
      <c r="C34" s="6" t="s">
        <v>210</v>
      </c>
      <c r="D34" s="6" t="s">
        <v>238</v>
      </c>
      <c r="E34" s="6" t="s">
        <v>239</v>
      </c>
      <c r="F34" s="6" t="s">
        <v>240</v>
      </c>
    </row>
    <row r="35" customFormat="false" ht="15" hidden="false" customHeight="false" outlineLevel="0" collapsed="false">
      <c r="A35" s="5" t="s">
        <v>237</v>
      </c>
      <c r="B35" s="5" t="s">
        <v>185</v>
      </c>
      <c r="C35" s="5" t="s">
        <v>186</v>
      </c>
      <c r="D35" s="5" t="s">
        <v>241</v>
      </c>
      <c r="E35" s="5" t="s">
        <v>204</v>
      </c>
      <c r="F35" s="5"/>
    </row>
    <row r="38" customFormat="false" ht="15" hidden="false" customHeight="false" outlineLevel="0" collapsed="false">
      <c r="A38" s="14" t="s">
        <v>242</v>
      </c>
    </row>
    <row r="39" customFormat="false" ht="68.65" hidden="false" customHeight="false" outlineLevel="0" collapsed="false">
      <c r="A39" s="4" t="s">
        <v>173</v>
      </c>
      <c r="B39" s="4" t="s">
        <v>243</v>
      </c>
      <c r="C39" s="4" t="s">
        <v>244</v>
      </c>
    </row>
    <row r="40" customFormat="false" ht="15" hidden="false" customHeight="false" outlineLevel="0" collapsed="false">
      <c r="A40" s="15" t="s">
        <v>179</v>
      </c>
      <c r="B40" s="15" t="n">
        <f aca="false">COUNTIFS($A$5:$A$35,"Waymo",$E$5:$E$35,"Commercial")</f>
        <v>10</v>
      </c>
      <c r="C40" s="15" t="n">
        <f aca="false">COUNTIFS($A$5:$A$35,"Waymo",$E$5:$E$35,"Announced / testing")+COUNTIFS($A$5:$A$35,"Waymo",$E$5:$E$35,"Preparation")+COUNTIFS($A$5:$A$35,"Waymo",$E$5:$E$35,"Safety driver")</f>
        <v>10</v>
      </c>
    </row>
    <row r="41" customFormat="false" ht="15" hidden="false" customHeight="false" outlineLevel="0" collapsed="false">
      <c r="A41" s="15" t="s">
        <v>225</v>
      </c>
      <c r="B41" s="15" t="n">
        <f aca="false">COUNTIFS($A$5:$A$35,"Tesla",$E$5:$E$35,"Unsupervised")</f>
        <v>3</v>
      </c>
      <c r="C41" s="15" t="n">
        <f aca="false">COUNTIFS($A$5:$A$35,"Tesla",$E$5:$E$35,"Announced / testing")+COUNTIFS($A$5:$A$35,"Tesla",$E$5:$E$35,"Preparation")+COUNTIFS($A$5:$A$35,"Tesla",$E$5:$E$35,"Safety driver")</f>
        <v>6</v>
      </c>
    </row>
    <row r="42" customFormat="false" ht="15" hidden="false" customHeight="false" outlineLevel="0" collapsed="false">
      <c r="A42" s="15" t="s">
        <v>237</v>
      </c>
      <c r="B42" s="15" t="n">
        <f aca="false">COUNTIFS($A$5:$A$35,"Zoox",$E$5:$E$35,"Public (free)")</f>
        <v>1</v>
      </c>
      <c r="C42" s="15" t="n">
        <f aca="false">COUNTIFS($A$5:$A$35,"Zoox",$E$5:$E$35,"Announced / testing")+COUNTIFS($A$5:$A$35,"Zoox",$E$5:$E$35,"Preparation")+COUNTIFS($A$5:$A$35,"Zoox",$E$5:$E$35,"Safety driver")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3" min="2" style="1" width="14"/>
    <col collapsed="false" customWidth="true" hidden="false" outlineLevel="0" max="4" min="4" style="1" width="10"/>
    <col collapsed="false" customWidth="true" hidden="false" outlineLevel="0" max="5" min="5" style="1" width="40"/>
  </cols>
  <sheetData>
    <row r="1" customFormat="false" ht="15" hidden="false" customHeight="false" outlineLevel="0" collapsed="false">
      <c r="A1" s="2" t="s">
        <v>245</v>
      </c>
    </row>
    <row r="2" customFormat="false" ht="15" hidden="false" customHeight="false" outlineLevel="0" collapsed="false">
      <c r="A2" s="3" t="s">
        <v>246</v>
      </c>
    </row>
    <row r="4" customFormat="false" ht="15" hidden="false" customHeight="false" outlineLevel="0" collapsed="false">
      <c r="A4" s="14" t="s">
        <v>247</v>
      </c>
    </row>
    <row r="5" customFormat="false" ht="35.05" hidden="false" customHeight="false" outlineLevel="0" collapsed="false">
      <c r="A5" s="4" t="s">
        <v>148</v>
      </c>
      <c r="B5" s="4" t="s">
        <v>248</v>
      </c>
      <c r="C5" s="4" t="s">
        <v>249</v>
      </c>
    </row>
    <row r="6" customFormat="false" ht="102.2" hidden="false" customHeight="false" outlineLevel="0" collapsed="false">
      <c r="A6" s="7" t="n">
        <v>45777</v>
      </c>
      <c r="B6" s="8" t="n">
        <v>0</v>
      </c>
      <c r="C6" s="5" t="s">
        <v>250</v>
      </c>
    </row>
    <row r="7" customFormat="false" ht="68.65" hidden="false" customHeight="false" outlineLevel="0" collapsed="false">
      <c r="A7" s="9" t="n">
        <v>45838</v>
      </c>
      <c r="B7" s="10" t="n">
        <v>20000</v>
      </c>
      <c r="C7" s="6" t="s">
        <v>251</v>
      </c>
    </row>
    <row r="8" customFormat="false" ht="68.65" hidden="false" customHeight="false" outlineLevel="0" collapsed="false">
      <c r="A8" s="7" t="n">
        <v>46053</v>
      </c>
      <c r="B8" s="8" t="n">
        <v>250000</v>
      </c>
      <c r="C8" s="5" t="s">
        <v>252</v>
      </c>
    </row>
    <row r="9" customFormat="false" ht="68.65" hidden="false" customHeight="false" outlineLevel="0" collapsed="false">
      <c r="A9" s="9" t="n">
        <v>46142</v>
      </c>
      <c r="B9" s="10" t="n">
        <v>370000</v>
      </c>
      <c r="C9" s="6" t="s">
        <v>253</v>
      </c>
    </row>
    <row r="12" customFormat="false" ht="15" hidden="false" customHeight="false" outlineLevel="0" collapsed="false">
      <c r="A12" s="14" t="s">
        <v>254</v>
      </c>
    </row>
    <row r="13" customFormat="false" ht="15" hidden="false" customHeight="false" outlineLevel="0" collapsed="false">
      <c r="A13" s="4" t="s">
        <v>255</v>
      </c>
      <c r="B13" s="4" t="s">
        <v>256</v>
      </c>
    </row>
    <row r="14" customFormat="false" ht="23.85" hidden="false" customHeight="false" outlineLevel="0" collapsed="false">
      <c r="A14" s="5" t="s">
        <v>257</v>
      </c>
      <c r="B14" s="5" t="s">
        <v>258</v>
      </c>
    </row>
    <row r="15" customFormat="false" ht="15" hidden="false" customHeight="false" outlineLevel="0" collapsed="false">
      <c r="A15" s="6" t="s">
        <v>259</v>
      </c>
      <c r="B15" s="6" t="s">
        <v>260</v>
      </c>
    </row>
    <row r="16" customFormat="false" ht="68.65" hidden="false" customHeight="false" outlineLevel="0" collapsed="false">
      <c r="A16" s="5" t="s">
        <v>261</v>
      </c>
      <c r="B16" s="5" t="s">
        <v>262</v>
      </c>
    </row>
    <row r="17" customFormat="false" ht="57.45" hidden="false" customHeight="false" outlineLevel="0" collapsed="false">
      <c r="A17" s="6" t="s">
        <v>263</v>
      </c>
      <c r="B17" s="6" t="s">
        <v>264</v>
      </c>
    </row>
    <row r="18" customFormat="false" ht="57.45" hidden="false" customHeight="false" outlineLevel="0" collapsed="false">
      <c r="A18" s="5" t="s">
        <v>265</v>
      </c>
      <c r="B18" s="5" t="s">
        <v>266</v>
      </c>
    </row>
    <row r="19" customFormat="false" ht="23.85" hidden="false" customHeight="false" outlineLevel="0" collapsed="false">
      <c r="A19" s="6" t="s">
        <v>267</v>
      </c>
      <c r="B19" s="6" t="s">
        <v>268</v>
      </c>
    </row>
    <row r="20" customFormat="false" ht="15" hidden="false" customHeight="false" outlineLevel="0" collapsed="false">
      <c r="A20" s="5" t="s">
        <v>269</v>
      </c>
      <c r="B20" s="5" t="s">
        <v>270</v>
      </c>
    </row>
    <row r="21" customFormat="false" ht="57.45" hidden="false" customHeight="false" outlineLevel="0" collapsed="false">
      <c r="A21" s="6" t="s">
        <v>271</v>
      </c>
      <c r="B21" s="6" t="s">
        <v>272</v>
      </c>
    </row>
    <row r="22" customFormat="false" ht="35.05" hidden="false" customHeight="false" outlineLevel="0" collapsed="false">
      <c r="A22" s="5" t="s">
        <v>273</v>
      </c>
      <c r="B22" s="5" t="s">
        <v>274</v>
      </c>
    </row>
    <row r="23" customFormat="false" ht="57.45" hidden="false" customHeight="false" outlineLevel="0" collapsed="false">
      <c r="A23" s="6" t="s">
        <v>275</v>
      </c>
      <c r="B23" s="6" t="s">
        <v>276</v>
      </c>
    </row>
    <row r="26" customFormat="false" ht="15" hidden="false" customHeight="false" outlineLevel="0" collapsed="false">
      <c r="A26" s="14" t="s">
        <v>277</v>
      </c>
    </row>
    <row r="27" customFormat="false" ht="15" hidden="false" customHeight="false" outlineLevel="0" collapsed="false">
      <c r="A27" s="4" t="s">
        <v>255</v>
      </c>
      <c r="B27" s="4" t="s">
        <v>278</v>
      </c>
      <c r="C27" s="4" t="s">
        <v>279</v>
      </c>
      <c r="D27" s="4" t="s">
        <v>280</v>
      </c>
      <c r="E27" s="4" t="s">
        <v>281</v>
      </c>
    </row>
    <row r="28" customFormat="false" ht="15" hidden="false" customHeight="false" outlineLevel="0" collapsed="false">
      <c r="A28" s="16" t="s">
        <v>282</v>
      </c>
      <c r="B28" s="17" t="n">
        <v>20</v>
      </c>
      <c r="C28" s="18" t="n">
        <v>28</v>
      </c>
      <c r="D28" s="19"/>
      <c r="E28" s="20" t="s">
        <v>283</v>
      </c>
    </row>
    <row r="29" customFormat="false" ht="15" hidden="false" customHeight="false" outlineLevel="0" collapsed="false">
      <c r="A29" s="21" t="s">
        <v>284</v>
      </c>
      <c r="B29" s="22" t="n">
        <f aca="false">ROUND(C29/(1+D29),0)</f>
        <v>10682</v>
      </c>
      <c r="C29" s="23" t="n">
        <v>23500</v>
      </c>
      <c r="D29" s="24" t="n">
        <v>1.2</v>
      </c>
      <c r="E29" s="12" t="s">
        <v>285</v>
      </c>
    </row>
    <row r="30" customFormat="false" ht="15" hidden="false" customHeight="false" outlineLevel="0" collapsed="false">
      <c r="A30" s="16" t="s">
        <v>286</v>
      </c>
      <c r="B30" s="17" t="n">
        <f aca="false">ROUND(C30/(1+D30),0)</f>
        <v>12581</v>
      </c>
      <c r="C30" s="18" t="n">
        <v>15600</v>
      </c>
      <c r="D30" s="25" t="n">
        <v>0.24</v>
      </c>
      <c r="E30" s="20" t="s">
        <v>287</v>
      </c>
    </row>
    <row r="31" customFormat="false" ht="15" hidden="false" customHeight="false" outlineLevel="0" collapsed="false">
      <c r="A31" s="21" t="s">
        <v>288</v>
      </c>
      <c r="B31" s="22" t="n">
        <f aca="false">ROUND(C31/(1+D31),0)</f>
        <v>1052</v>
      </c>
      <c r="C31" s="23" t="n">
        <v>1830</v>
      </c>
      <c r="D31" s="24" t="n">
        <v>0.74</v>
      </c>
      <c r="E31" s="12" t="s">
        <v>289</v>
      </c>
    </row>
    <row r="33" customFormat="false" ht="15" hidden="false" customHeight="false" outlineLevel="0" collapsed="false">
      <c r="A33" s="12" t="s">
        <v>290</v>
      </c>
    </row>
    <row r="34" customFormat="false" ht="15" hidden="false" customHeight="false" outlineLevel="0" collapsed="false">
      <c r="A34" s="12" t="s">
        <v>291</v>
      </c>
    </row>
    <row r="35" customFormat="false" ht="15" hidden="false" customHeight="false" outlineLevel="0" collapsed="false">
      <c r="A35" s="12" t="s">
        <v>292</v>
      </c>
    </row>
    <row r="37" customFormat="false" ht="15" hidden="false" customHeight="false" outlineLevel="0" collapsed="false">
      <c r="A37" s="12" t="s">
        <v>293</v>
      </c>
    </row>
    <row r="38" customFormat="false" ht="15" hidden="false" customHeight="false" outlineLevel="0" collapsed="false">
      <c r="A38" s="12" t="s">
        <v>294</v>
      </c>
      <c r="B38" s="22" t="n">
        <f aca="false">B29</f>
        <v>10682</v>
      </c>
    </row>
    <row r="39" customFormat="false" ht="15" hidden="false" customHeight="false" outlineLevel="0" collapsed="false">
      <c r="A39" s="12" t="s">
        <v>279</v>
      </c>
      <c r="B39" s="22" t="n">
        <f aca="false">C29</f>
        <v>23500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6" min="2" style="1" width="12"/>
    <col collapsed="false" customWidth="true" hidden="false" outlineLevel="0" max="7" min="7" style="1" width="11"/>
    <col collapsed="false" customWidth="true" hidden="false" outlineLevel="0" max="8" min="8" style="1" width="12"/>
    <col collapsed="false" customWidth="true" hidden="false" outlineLevel="0" max="9" min="9" style="1" width="13"/>
    <col collapsed="false" customWidth="true" hidden="false" outlineLevel="0" max="10" min="10" style="1" width="15"/>
    <col collapsed="false" customWidth="true" hidden="false" outlineLevel="0" max="11" min="11" style="1" width="11"/>
    <col collapsed="false" customWidth="true" hidden="false" outlineLevel="0" max="12" min="12" style="1" width="13"/>
    <col collapsed="false" customWidth="true" hidden="false" outlineLevel="0" max="13" min="13" style="1" width="42"/>
  </cols>
  <sheetData>
    <row r="1" customFormat="false" ht="15" hidden="false" customHeight="false" outlineLevel="0" collapsed="false">
      <c r="A1" s="2" t="s">
        <v>295</v>
      </c>
    </row>
    <row r="2" customFormat="false" ht="126.85" hidden="false" customHeight="false" outlineLevel="0" collapsed="false">
      <c r="A2" s="26" t="s">
        <v>296</v>
      </c>
    </row>
    <row r="4" customFormat="false" ht="35.05" hidden="false" customHeight="false" outlineLevel="0" collapsed="false">
      <c r="A4" s="4" t="s">
        <v>297</v>
      </c>
      <c r="B4" s="4" t="s">
        <v>298</v>
      </c>
      <c r="C4" s="4" t="s">
        <v>299</v>
      </c>
      <c r="D4" s="4" t="s">
        <v>300</v>
      </c>
      <c r="E4" s="4" t="s">
        <v>301</v>
      </c>
      <c r="F4" s="4" t="s">
        <v>302</v>
      </c>
      <c r="G4" s="4" t="s">
        <v>303</v>
      </c>
      <c r="H4" s="4" t="s">
        <v>304</v>
      </c>
      <c r="I4" s="4" t="s">
        <v>305</v>
      </c>
      <c r="J4" s="4" t="s">
        <v>306</v>
      </c>
      <c r="K4" s="4" t="s">
        <v>307</v>
      </c>
      <c r="L4" s="4" t="s">
        <v>308</v>
      </c>
      <c r="M4" s="4" t="s">
        <v>309</v>
      </c>
    </row>
    <row r="5" customFormat="false" ht="15" hidden="false" customHeight="false" outlineLevel="0" collapsed="false">
      <c r="A5" s="16" t="s">
        <v>310</v>
      </c>
      <c r="B5" s="18" t="n">
        <v>1984180</v>
      </c>
      <c r="C5" s="18" t="n">
        <v>2044400</v>
      </c>
      <c r="D5" s="18" t="n">
        <v>2070480</v>
      </c>
      <c r="E5" s="18" t="n">
        <v>2062040</v>
      </c>
      <c r="F5" s="17" t="n">
        <f aca="false">E5-B5</f>
        <v>77860</v>
      </c>
      <c r="G5" s="27" t="n">
        <f aca="false">E5/B5-1</f>
        <v>0.0392403914967392</v>
      </c>
      <c r="H5" s="28" t="n">
        <v>0.2</v>
      </c>
      <c r="I5" s="29" t="n">
        <v>58640</v>
      </c>
      <c r="J5" s="18" t="n">
        <v>2200000</v>
      </c>
      <c r="K5" s="25" t="n">
        <v>0.04</v>
      </c>
      <c r="L5" s="18" t="n">
        <v>237600</v>
      </c>
      <c r="M5" s="30"/>
    </row>
    <row r="6" customFormat="false" ht="15" hidden="false" customHeight="false" outlineLevel="0" collapsed="false">
      <c r="A6" s="21" t="s">
        <v>311</v>
      </c>
      <c r="B6" s="23" t="n">
        <v>1059840</v>
      </c>
      <c r="C6" s="23" t="n">
        <v>1003960</v>
      </c>
      <c r="D6" s="23" t="n">
        <v>994410</v>
      </c>
      <c r="E6" s="23" t="n">
        <v>983300</v>
      </c>
      <c r="F6" s="22" t="n">
        <f aca="false">E6-B6</f>
        <v>-76540</v>
      </c>
      <c r="G6" s="31" t="n">
        <f aca="false">E6/B6-1</f>
        <v>-0.0722184480676329</v>
      </c>
      <c r="H6" s="32" t="n">
        <v>0.13</v>
      </c>
      <c r="I6" s="33" t="n">
        <v>44860</v>
      </c>
      <c r="J6" s="23" t="n">
        <v>1100000</v>
      </c>
      <c r="K6" s="24" t="n">
        <v>0.08</v>
      </c>
      <c r="L6" s="23" t="n">
        <v>171400</v>
      </c>
      <c r="M6" s="34" t="s">
        <v>312</v>
      </c>
    </row>
    <row r="7" customFormat="false" ht="15" hidden="false" customHeight="false" outlineLevel="0" collapsed="false">
      <c r="A7" s="16" t="s">
        <v>313</v>
      </c>
      <c r="B7" s="18" t="n">
        <v>489510</v>
      </c>
      <c r="C7" s="18" t="n">
        <v>463120</v>
      </c>
      <c r="D7" s="18" t="n">
        <v>417420</v>
      </c>
      <c r="E7" s="18" t="n">
        <v>409180</v>
      </c>
      <c r="F7" s="17" t="n">
        <f aca="false">E7-B7</f>
        <v>-80330</v>
      </c>
      <c r="G7" s="27" t="n">
        <f aca="false">E7/B7-1</f>
        <v>-0.164102878388593</v>
      </c>
      <c r="H7" s="28" t="n">
        <v>0.33</v>
      </c>
      <c r="I7" s="29" t="n">
        <v>38770</v>
      </c>
      <c r="J7" s="18" t="n">
        <v>451500</v>
      </c>
      <c r="K7" s="25" t="n">
        <v>0.08</v>
      </c>
      <c r="L7" s="18"/>
      <c r="M7" s="30" t="s">
        <v>314</v>
      </c>
    </row>
    <row r="8" customFormat="false" ht="15" hidden="false" customHeight="false" outlineLevel="0" collapsed="false">
      <c r="A8" s="21" t="s">
        <v>315</v>
      </c>
      <c r="B8" s="23" t="n">
        <v>366550</v>
      </c>
      <c r="C8" s="23" t="n">
        <v>371530</v>
      </c>
      <c r="D8" s="23" t="n">
        <v>387920</v>
      </c>
      <c r="E8" s="23" t="n">
        <v>402930</v>
      </c>
      <c r="F8" s="22" t="n">
        <f aca="false">E8-B8</f>
        <v>36380</v>
      </c>
      <c r="G8" s="31" t="n">
        <f aca="false">E8/B8-1</f>
        <v>0.0992497612876824</v>
      </c>
      <c r="H8" s="32" t="n">
        <v>0.29</v>
      </c>
      <c r="I8" s="33" t="n">
        <v>47920</v>
      </c>
      <c r="J8" s="23"/>
      <c r="K8" s="24"/>
      <c r="L8" s="23"/>
      <c r="M8" s="34" t="s">
        <v>316</v>
      </c>
    </row>
    <row r="9" customFormat="false" ht="15" hidden="false" customHeight="false" outlineLevel="0" collapsed="false">
      <c r="A9" s="16" t="s">
        <v>317</v>
      </c>
      <c r="B9" s="18" t="n">
        <v>201070</v>
      </c>
      <c r="C9" s="18" t="n">
        <v>204930</v>
      </c>
      <c r="D9" s="18" t="n">
        <v>229630</v>
      </c>
      <c r="E9" s="18" t="n">
        <v>248530</v>
      </c>
      <c r="F9" s="17" t="n">
        <f aca="false">E9-B9</f>
        <v>47460</v>
      </c>
      <c r="G9" s="27" t="n">
        <f aca="false">E9/B9-1</f>
        <v>0.236037200974785</v>
      </c>
      <c r="H9" s="28" t="n">
        <v>0.35</v>
      </c>
      <c r="I9" s="29" t="n">
        <v>37290</v>
      </c>
      <c r="J9" s="18" t="n">
        <v>243900</v>
      </c>
      <c r="K9" s="25" t="n">
        <v>0.09</v>
      </c>
      <c r="L9" s="18" t="n">
        <v>58800</v>
      </c>
      <c r="M9" s="30" t="s">
        <v>318</v>
      </c>
    </row>
    <row r="10" customFormat="false" ht="15" hidden="false" customHeight="false" outlineLevel="0" collapsed="false">
      <c r="A10" s="21" t="s">
        <v>319</v>
      </c>
      <c r="B10" s="23" t="n">
        <v>141530</v>
      </c>
      <c r="C10" s="23" t="n">
        <v>184990</v>
      </c>
      <c r="D10" s="23" t="n">
        <v>148980</v>
      </c>
      <c r="E10" s="23" t="n">
        <v>159240</v>
      </c>
      <c r="F10" s="22" t="n">
        <f aca="false">E10-B10</f>
        <v>17710</v>
      </c>
      <c r="G10" s="31" t="n">
        <f aca="false">E10/B10-1</f>
        <v>0.125132480746132</v>
      </c>
      <c r="H10" s="32" t="n">
        <v>0.17</v>
      </c>
      <c r="I10" s="33" t="n">
        <v>59050</v>
      </c>
      <c r="J10" s="23"/>
      <c r="K10" s="24"/>
      <c r="L10" s="23"/>
      <c r="M10" s="34" t="s">
        <v>316</v>
      </c>
    </row>
    <row r="11" customFormat="false" ht="32.8" hidden="false" customHeight="false" outlineLevel="0" collapsed="false">
      <c r="A11" s="16" t="s">
        <v>320</v>
      </c>
      <c r="B11" s="18" t="n">
        <v>13820</v>
      </c>
      <c r="C11" s="18" t="n">
        <v>17770</v>
      </c>
      <c r="D11" s="18" t="n">
        <v>17510</v>
      </c>
      <c r="E11" s="18" t="n">
        <v>41050</v>
      </c>
      <c r="F11" s="17" t="n">
        <f aca="false">E11-B11</f>
        <v>27230</v>
      </c>
      <c r="G11" s="27" t="n">
        <f aca="false">E11/B11-1</f>
        <v>1.97033285094067</v>
      </c>
      <c r="H11" s="28" t="n">
        <v>0.22</v>
      </c>
      <c r="I11" s="29" t="n">
        <v>42100</v>
      </c>
      <c r="J11" s="18" t="n">
        <v>204000</v>
      </c>
      <c r="K11" s="25" t="n">
        <v>0.09</v>
      </c>
      <c r="L11" s="18"/>
      <c r="M11" s="30" t="s">
        <v>321</v>
      </c>
    </row>
    <row r="12" customFormat="false" ht="15" hidden="false" customHeight="false" outlineLevel="0" collapsed="false">
      <c r="A12" s="14" t="s">
        <v>322</v>
      </c>
      <c r="B12" s="35" t="n">
        <f aca="false">SUM(B5:B11)</f>
        <v>4256500</v>
      </c>
      <c r="C12" s="35" t="n">
        <f aca="false">SUM(C5:C11)</f>
        <v>4290700</v>
      </c>
      <c r="D12" s="35" t="n">
        <f aca="false">SUM(D5:D11)</f>
        <v>4266350</v>
      </c>
      <c r="E12" s="35" t="n">
        <f aca="false">SUM(E5:E11)</f>
        <v>4306270</v>
      </c>
      <c r="F12" s="35" t="n">
        <f aca="false">E12-B12</f>
        <v>49770</v>
      </c>
      <c r="J12" s="35" t="n">
        <f aca="false">SUM(J5:J11)</f>
        <v>4199400</v>
      </c>
      <c r="M12" s="12" t="s">
        <v>323</v>
      </c>
    </row>
    <row r="14" customFormat="false" ht="15" hidden="false" customHeight="false" outlineLevel="0" collapsed="false">
      <c r="A14" s="12" t="s">
        <v>324</v>
      </c>
    </row>
    <row r="15" customFormat="false" ht="15" hidden="false" customHeight="false" outlineLevel="0" collapsed="false">
      <c r="A15" s="12" t="s">
        <v>325</v>
      </c>
    </row>
    <row r="16" customFormat="false" ht="15" hidden="false" customHeight="false" outlineLevel="0" collapsed="false">
      <c r="A16" s="12" t="s">
        <v>326</v>
      </c>
    </row>
    <row r="17" customFormat="false" ht="15" hidden="false" customHeight="false" outlineLevel="0" collapsed="false">
      <c r="A17" s="12" t="s">
        <v>327</v>
      </c>
    </row>
    <row r="18" customFormat="false" ht="15" hidden="false" customHeight="false" outlineLevel="0" collapsed="false">
      <c r="A18" s="12" t="s">
        <v>328</v>
      </c>
    </row>
    <row r="21" customFormat="false" ht="15" hidden="false" customHeight="false" outlineLevel="0" collapsed="false">
      <c r="A21" s="12" t="s">
        <v>329</v>
      </c>
    </row>
    <row r="22" customFormat="false" ht="15" hidden="false" customHeight="false" outlineLevel="0" collapsed="false">
      <c r="A22" s="12" t="s">
        <v>330</v>
      </c>
      <c r="B22" s="12" t="s">
        <v>331</v>
      </c>
      <c r="C22" s="12" t="s">
        <v>332</v>
      </c>
      <c r="D22" s="12" t="s">
        <v>333</v>
      </c>
      <c r="E22" s="12" t="s">
        <v>334</v>
      </c>
      <c r="F22" s="12" t="s">
        <v>335</v>
      </c>
      <c r="G22" s="12" t="s">
        <v>336</v>
      </c>
      <c r="H22" s="12" t="s">
        <v>337</v>
      </c>
    </row>
    <row r="23" customFormat="false" ht="15" hidden="false" customHeight="false" outlineLevel="0" collapsed="false">
      <c r="A23" s="15" t="n">
        <v>2022</v>
      </c>
      <c r="B23" s="22" t="n">
        <f aca="false">B5</f>
        <v>1984180</v>
      </c>
      <c r="C23" s="22" t="n">
        <f aca="false">B6</f>
        <v>1059840</v>
      </c>
      <c r="D23" s="22" t="n">
        <f aca="false">B7</f>
        <v>489510</v>
      </c>
      <c r="E23" s="22" t="n">
        <f aca="false">B8</f>
        <v>366550</v>
      </c>
      <c r="F23" s="22" t="n">
        <f aca="false">B9</f>
        <v>201070</v>
      </c>
      <c r="G23" s="22" t="n">
        <f aca="false">B10</f>
        <v>141530</v>
      </c>
      <c r="H23" s="22" t="n">
        <f aca="false">B11</f>
        <v>13820</v>
      </c>
    </row>
    <row r="24" customFormat="false" ht="15" hidden="false" customHeight="false" outlineLevel="0" collapsed="false">
      <c r="A24" s="15" t="n">
        <v>2023</v>
      </c>
      <c r="B24" s="22" t="n">
        <f aca="false">C5</f>
        <v>2044400</v>
      </c>
      <c r="C24" s="22" t="n">
        <f aca="false">C6</f>
        <v>1003960</v>
      </c>
      <c r="D24" s="22" t="n">
        <f aca="false">C7</f>
        <v>463120</v>
      </c>
      <c r="E24" s="22" t="n">
        <f aca="false">C8</f>
        <v>371530</v>
      </c>
      <c r="F24" s="22" t="n">
        <f aca="false">C9</f>
        <v>204930</v>
      </c>
      <c r="G24" s="22" t="n">
        <f aca="false">C10</f>
        <v>184990</v>
      </c>
      <c r="H24" s="22" t="n">
        <f aca="false">C11</f>
        <v>17770</v>
      </c>
    </row>
    <row r="25" customFormat="false" ht="15" hidden="false" customHeight="false" outlineLevel="0" collapsed="false">
      <c r="A25" s="15" t="n">
        <v>2024</v>
      </c>
      <c r="B25" s="22" t="n">
        <f aca="false">D5</f>
        <v>2070480</v>
      </c>
      <c r="C25" s="22" t="n">
        <f aca="false">D6</f>
        <v>994410</v>
      </c>
      <c r="D25" s="22" t="n">
        <f aca="false">D7</f>
        <v>417420</v>
      </c>
      <c r="E25" s="22" t="n">
        <f aca="false">D8</f>
        <v>387920</v>
      </c>
      <c r="F25" s="22" t="n">
        <f aca="false">D9</f>
        <v>229630</v>
      </c>
      <c r="G25" s="22" t="n">
        <f aca="false">D10</f>
        <v>148980</v>
      </c>
      <c r="H25" s="22" t="n">
        <f aca="false">D11</f>
        <v>17510</v>
      </c>
    </row>
    <row r="26" customFormat="false" ht="15" hidden="false" customHeight="false" outlineLevel="0" collapsed="false">
      <c r="A26" s="15" t="n">
        <v>2025</v>
      </c>
      <c r="B26" s="22" t="n">
        <f aca="false">E5</f>
        <v>2062040</v>
      </c>
      <c r="C26" s="22" t="n">
        <f aca="false">E6</f>
        <v>983300</v>
      </c>
      <c r="D26" s="22" t="n">
        <f aca="false">E7</f>
        <v>409180</v>
      </c>
      <c r="E26" s="22" t="n">
        <f aca="false">E8</f>
        <v>402930</v>
      </c>
      <c r="F26" s="22" t="n">
        <f aca="false">E9</f>
        <v>248530</v>
      </c>
      <c r="G26" s="22" t="n">
        <f aca="false">E10</f>
        <v>159240</v>
      </c>
      <c r="H26" s="22" t="n">
        <f aca="false">E11</f>
        <v>41050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2"/>
  </cols>
  <sheetData>
    <row r="1" customFormat="false" ht="15" hidden="false" customHeight="false" outlineLevel="0" collapsed="false">
      <c r="A1" s="2" t="s">
        <v>338</v>
      </c>
    </row>
    <row r="2" customFormat="false" ht="74.6" hidden="false" customHeight="false" outlineLevel="0" collapsed="false">
      <c r="A2" s="26" t="s">
        <v>339</v>
      </c>
    </row>
    <row r="3" customFormat="false" ht="95.5" hidden="false" customHeight="false" outlineLevel="0" collapsed="false">
      <c r="A3" s="36" t="s">
        <v>340</v>
      </c>
    </row>
    <row r="5" customFormat="false" ht="15" hidden="false" customHeight="false" outlineLevel="0" collapsed="false">
      <c r="A5" s="14" t="s">
        <v>341</v>
      </c>
    </row>
    <row r="6" customFormat="false" ht="15" hidden="false" customHeight="false" outlineLevel="0" collapsed="false">
      <c r="A6" s="4" t="s">
        <v>342</v>
      </c>
      <c r="B6" s="4" t="s">
        <v>343</v>
      </c>
    </row>
    <row r="7" customFormat="false" ht="15" hidden="false" customHeight="false" outlineLevel="0" collapsed="false">
      <c r="A7" s="5" t="s">
        <v>344</v>
      </c>
      <c r="B7" s="8" t="n">
        <v>721</v>
      </c>
    </row>
    <row r="8" customFormat="false" ht="15" hidden="false" customHeight="false" outlineLevel="0" collapsed="false">
      <c r="A8" s="6" t="s">
        <v>345</v>
      </c>
      <c r="B8" s="10" t="n">
        <v>46</v>
      </c>
    </row>
    <row r="9" customFormat="false" ht="15" hidden="false" customHeight="false" outlineLevel="0" collapsed="false">
      <c r="A9" s="5" t="s">
        <v>346</v>
      </c>
      <c r="B9" s="8" t="n">
        <v>41</v>
      </c>
    </row>
    <row r="10" customFormat="false" ht="15" hidden="false" customHeight="false" outlineLevel="0" collapsed="false">
      <c r="A10" s="6" t="s">
        <v>347</v>
      </c>
      <c r="B10" s="10" t="n">
        <v>17</v>
      </c>
    </row>
    <row r="11" customFormat="false" ht="15" hidden="false" customHeight="false" outlineLevel="0" collapsed="false">
      <c r="A11" s="5" t="s">
        <v>348</v>
      </c>
      <c r="B11" s="8" t="n">
        <v>12</v>
      </c>
    </row>
    <row r="12" customFormat="false" ht="15" hidden="false" customHeight="false" outlineLevel="0" collapsed="false">
      <c r="A12" s="6" t="s">
        <v>349</v>
      </c>
      <c r="B12" s="10" t="n">
        <v>8</v>
      </c>
    </row>
    <row r="13" customFormat="false" ht="15" hidden="false" customHeight="false" outlineLevel="0" collapsed="false">
      <c r="A13" s="5" t="s">
        <v>350</v>
      </c>
      <c r="B13" s="8" t="n">
        <v>4</v>
      </c>
    </row>
    <row r="14" customFormat="false" ht="15" hidden="false" customHeight="false" outlineLevel="0" collapsed="false">
      <c r="A14" s="6" t="s">
        <v>351</v>
      </c>
      <c r="B14" s="10" t="n">
        <v>4</v>
      </c>
    </row>
    <row r="15" customFormat="false" ht="15" hidden="false" customHeight="false" outlineLevel="0" collapsed="false">
      <c r="A15" s="5" t="s">
        <v>352</v>
      </c>
      <c r="B15" s="8" t="n">
        <v>4</v>
      </c>
    </row>
    <row r="16" customFormat="false" ht="15" hidden="false" customHeight="false" outlineLevel="0" collapsed="false">
      <c r="A16" s="6" t="s">
        <v>353</v>
      </c>
      <c r="B16" s="10" t="n">
        <v>1</v>
      </c>
    </row>
    <row r="17" customFormat="false" ht="15" hidden="false" customHeight="false" outlineLevel="0" collapsed="false">
      <c r="A17" s="5" t="s">
        <v>354</v>
      </c>
      <c r="B17" s="8" t="n">
        <v>1</v>
      </c>
    </row>
    <row r="18" customFormat="false" ht="15" hidden="false" customHeight="false" outlineLevel="0" collapsed="false">
      <c r="A18" s="6" t="s">
        <v>355</v>
      </c>
      <c r="B18" s="10" t="n">
        <v>1</v>
      </c>
    </row>
    <row r="19" customFormat="false" ht="15" hidden="false" customHeight="false" outlineLevel="0" collapsed="false">
      <c r="A19" s="5" t="s">
        <v>356</v>
      </c>
      <c r="B19" s="8" t="n">
        <v>1</v>
      </c>
    </row>
    <row r="20" customFormat="false" ht="15" hidden="false" customHeight="false" outlineLevel="0" collapsed="false">
      <c r="A20" s="14" t="s">
        <v>357</v>
      </c>
      <c r="B20" s="35" t="n">
        <f aca="false">SUM(B7:B19)</f>
        <v>861</v>
      </c>
    </row>
    <row r="23" customFormat="false" ht="15" hidden="false" customHeight="false" outlineLevel="0" collapsed="false">
      <c r="A23" s="14" t="s">
        <v>358</v>
      </c>
    </row>
    <row r="24" customFormat="false" ht="15" hidden="false" customHeight="false" outlineLevel="0" collapsed="false">
      <c r="A24" s="4" t="s">
        <v>359</v>
      </c>
      <c r="B24" s="4" t="s">
        <v>343</v>
      </c>
    </row>
    <row r="25" customFormat="false" ht="15" hidden="false" customHeight="false" outlineLevel="0" collapsed="false">
      <c r="A25" s="5" t="s">
        <v>360</v>
      </c>
      <c r="B25" s="5" t="n">
        <v>707</v>
      </c>
    </row>
    <row r="26" customFormat="false" ht="15" hidden="false" customHeight="false" outlineLevel="0" collapsed="false">
      <c r="A26" s="6" t="s">
        <v>361</v>
      </c>
      <c r="B26" s="6" t="n">
        <v>61</v>
      </c>
    </row>
    <row r="27" customFormat="false" ht="15" hidden="false" customHeight="false" outlineLevel="0" collapsed="false">
      <c r="A27" s="5" t="s">
        <v>362</v>
      </c>
      <c r="B27" s="5" t="n">
        <v>49</v>
      </c>
    </row>
    <row r="28" customFormat="false" ht="15" hidden="false" customHeight="false" outlineLevel="0" collapsed="false">
      <c r="A28" s="6" t="s">
        <v>363</v>
      </c>
      <c r="B28" s="6" t="n">
        <v>24</v>
      </c>
    </row>
    <row r="29" customFormat="false" ht="15" hidden="false" customHeight="false" outlineLevel="0" collapsed="false">
      <c r="A29" s="5" t="s">
        <v>364</v>
      </c>
      <c r="B29" s="5" t="n">
        <v>14</v>
      </c>
    </row>
    <row r="30" customFormat="false" ht="15" hidden="false" customHeight="false" outlineLevel="0" collapsed="false">
      <c r="A30" s="6" t="s">
        <v>365</v>
      </c>
      <c r="B30" s="6" t="n">
        <v>4</v>
      </c>
    </row>
    <row r="31" customFormat="false" ht="15" hidden="false" customHeight="false" outlineLevel="0" collapsed="false">
      <c r="A31" s="5" t="s">
        <v>366</v>
      </c>
      <c r="B31" s="5" t="n">
        <v>1</v>
      </c>
    </row>
    <row r="32" customFormat="false" ht="15" hidden="false" customHeight="false" outlineLevel="0" collapsed="false">
      <c r="A32" s="6" t="s">
        <v>367</v>
      </c>
      <c r="B32" s="6" t="n">
        <v>1</v>
      </c>
    </row>
    <row r="35" customFormat="false" ht="15" hidden="false" customHeight="false" outlineLevel="0" collapsed="false">
      <c r="A35" s="14" t="s">
        <v>368</v>
      </c>
    </row>
    <row r="36" customFormat="false" ht="15" hidden="false" customHeight="false" outlineLevel="0" collapsed="false">
      <c r="A36" s="4" t="s">
        <v>175</v>
      </c>
      <c r="B36" s="4" t="s">
        <v>343</v>
      </c>
    </row>
    <row r="37" customFormat="false" ht="15" hidden="false" customHeight="false" outlineLevel="0" collapsed="false">
      <c r="A37" s="5" t="s">
        <v>369</v>
      </c>
      <c r="B37" s="5" t="n">
        <v>470</v>
      </c>
    </row>
    <row r="38" customFormat="false" ht="15" hidden="false" customHeight="false" outlineLevel="0" collapsed="false">
      <c r="A38" s="6" t="s">
        <v>370</v>
      </c>
      <c r="B38" s="6" t="n">
        <v>159</v>
      </c>
    </row>
    <row r="39" customFormat="false" ht="15" hidden="false" customHeight="false" outlineLevel="0" collapsed="false">
      <c r="A39" s="5" t="s">
        <v>371</v>
      </c>
      <c r="B39" s="5" t="n">
        <v>138</v>
      </c>
    </row>
    <row r="40" customFormat="false" ht="15" hidden="false" customHeight="false" outlineLevel="0" collapsed="false">
      <c r="A40" s="6" t="s">
        <v>372</v>
      </c>
      <c r="B40" s="6" t="n">
        <v>36</v>
      </c>
    </row>
    <row r="41" customFormat="false" ht="15" hidden="false" customHeight="false" outlineLevel="0" collapsed="false">
      <c r="A41" s="5" t="s">
        <v>373</v>
      </c>
      <c r="B41" s="5" t="n">
        <v>25</v>
      </c>
    </row>
    <row r="42" customFormat="false" ht="15" hidden="false" customHeight="false" outlineLevel="0" collapsed="false">
      <c r="A42" s="6" t="s">
        <v>374</v>
      </c>
      <c r="B42" s="6" t="n">
        <v>18</v>
      </c>
    </row>
    <row r="43" customFormat="false" ht="15" hidden="false" customHeight="false" outlineLevel="0" collapsed="false">
      <c r="A43" s="5" t="s">
        <v>375</v>
      </c>
      <c r="B43" s="5" t="n">
        <v>5</v>
      </c>
    </row>
    <row r="44" customFormat="false" ht="15" hidden="false" customHeight="false" outlineLevel="0" collapsed="false">
      <c r="A44" s="6" t="s">
        <v>376</v>
      </c>
      <c r="B44" s="6" t="n">
        <v>3</v>
      </c>
    </row>
    <row r="45" customFormat="false" ht="15" hidden="false" customHeight="false" outlineLevel="0" collapsed="false">
      <c r="A45" s="5" t="s">
        <v>377</v>
      </c>
      <c r="B45" s="5" t="n">
        <v>7</v>
      </c>
    </row>
    <row r="47" customFormat="false" ht="15" hidden="false" customHeight="false" outlineLevel="0" collapsed="false">
      <c r="A47" s="12" t="s">
        <v>378</v>
      </c>
    </row>
    <row r="48" customFormat="false" ht="15" hidden="false" customHeight="false" outlineLevel="0" collapsed="false">
      <c r="A48" s="12" t="s">
        <v>379</v>
      </c>
    </row>
    <row r="49" customFormat="false" ht="15" hidden="false" customHeight="false" outlineLevel="0" collapsed="false">
      <c r="A49" s="12" t="s">
        <v>380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8"/>
    <col collapsed="false" customWidth="true" hidden="false" outlineLevel="0" max="3" min="3" style="1" width="20"/>
    <col collapsed="false" customWidth="true" hidden="false" outlineLevel="0" max="4" min="4" style="1" width="11"/>
    <col collapsed="false" customWidth="true" hidden="false" outlineLevel="0" max="5" min="5" style="1" width="60"/>
  </cols>
  <sheetData>
    <row r="1" customFormat="false" ht="15" hidden="false" customHeight="false" outlineLevel="0" collapsed="false">
      <c r="A1" s="2" t="s">
        <v>381</v>
      </c>
    </row>
    <row r="2" customFormat="false" ht="116.4" hidden="false" customHeight="false" outlineLevel="0" collapsed="false">
      <c r="A2" s="26" t="s">
        <v>382</v>
      </c>
    </row>
    <row r="4" customFormat="false" ht="15" hidden="false" customHeight="false" outlineLevel="0" collapsed="false">
      <c r="A4" s="14" t="s">
        <v>383</v>
      </c>
    </row>
    <row r="5" customFormat="false" ht="23.85" hidden="false" customHeight="false" outlineLevel="0" collapsed="false">
      <c r="A5" s="4" t="s">
        <v>384</v>
      </c>
      <c r="B5" s="4" t="s">
        <v>385</v>
      </c>
      <c r="C5" s="4" t="s">
        <v>386</v>
      </c>
      <c r="D5" s="4" t="s">
        <v>387</v>
      </c>
      <c r="E5" s="4" t="s">
        <v>388</v>
      </c>
    </row>
    <row r="6" customFormat="false" ht="22.35" hidden="false" customHeight="false" outlineLevel="0" collapsed="false">
      <c r="A6" s="16" t="s">
        <v>389</v>
      </c>
      <c r="B6" s="18" t="n">
        <v>71</v>
      </c>
      <c r="C6" s="18" t="n">
        <v>390</v>
      </c>
      <c r="D6" s="37" t="n">
        <f aca="false">1-B6/C6</f>
        <v>0.817948717948718</v>
      </c>
      <c r="E6" s="30" t="s">
        <v>390</v>
      </c>
    </row>
    <row r="7" customFormat="false" ht="15" hidden="false" customHeight="false" outlineLevel="0" collapsed="false">
      <c r="A7" s="21" t="s">
        <v>391</v>
      </c>
      <c r="B7" s="23" t="n">
        <v>28</v>
      </c>
      <c r="C7" s="23" t="n">
        <v>163</v>
      </c>
      <c r="D7" s="38" t="n">
        <f aca="false">1-B7/C7</f>
        <v>0.828220858895706</v>
      </c>
      <c r="E7" s="34" t="s">
        <v>392</v>
      </c>
    </row>
    <row r="8" customFormat="false" ht="15" hidden="false" customHeight="false" outlineLevel="0" collapsed="false">
      <c r="A8" s="16" t="s">
        <v>393</v>
      </c>
      <c r="B8" s="18" t="n">
        <v>2</v>
      </c>
      <c r="C8" s="18" t="n">
        <v>22</v>
      </c>
      <c r="D8" s="37" t="n">
        <f aca="false">1-B8/C8</f>
        <v>0.909090909090909</v>
      </c>
      <c r="E8" s="30" t="s">
        <v>394</v>
      </c>
    </row>
    <row r="9" customFormat="false" ht="74.6" hidden="false" customHeight="false" outlineLevel="0" collapsed="false">
      <c r="A9" s="34" t="s">
        <v>395</v>
      </c>
    </row>
    <row r="10" customFormat="false" ht="85.05" hidden="false" customHeight="false" outlineLevel="0" collapsed="false">
      <c r="A10" s="34" t="s">
        <v>396</v>
      </c>
    </row>
    <row r="11" customFormat="false" ht="105.95" hidden="false" customHeight="false" outlineLevel="0" collapsed="false">
      <c r="A11" s="34" t="s">
        <v>397</v>
      </c>
    </row>
    <row r="12" customFormat="false" ht="210.4" hidden="false" customHeight="false" outlineLevel="0" collapsed="false">
      <c r="A12" s="34" t="s">
        <v>398</v>
      </c>
    </row>
    <row r="13" customFormat="false" ht="46.25" hidden="false" customHeight="false" outlineLevel="0" collapsed="false">
      <c r="A13" s="39" t="s">
        <v>399</v>
      </c>
    </row>
    <row r="14" customFormat="false" ht="15" hidden="false" customHeight="false" outlineLevel="0" collapsed="false">
      <c r="A14" s="4" t="s">
        <v>255</v>
      </c>
      <c r="B14" s="4" t="s">
        <v>400</v>
      </c>
      <c r="C14" s="4" t="s">
        <v>401</v>
      </c>
    </row>
    <row r="15" customFormat="false" ht="35.05" hidden="false" customHeight="false" outlineLevel="0" collapsed="false">
      <c r="A15" s="5" t="s">
        <v>402</v>
      </c>
      <c r="B15" s="8" t="n">
        <v>39254</v>
      </c>
      <c r="C15" s="5" t="s">
        <v>403</v>
      </c>
    </row>
    <row r="16" customFormat="false" ht="35.05" hidden="false" customHeight="false" outlineLevel="0" collapsed="false">
      <c r="A16" s="6" t="s">
        <v>404</v>
      </c>
      <c r="B16" s="10" t="n">
        <v>36640</v>
      </c>
      <c r="C16" s="6" t="s">
        <v>405</v>
      </c>
    </row>
    <row r="17" customFormat="false" ht="15" hidden="false" customHeight="false" outlineLevel="0" collapsed="false">
      <c r="A17" s="5" t="s">
        <v>406</v>
      </c>
      <c r="B17" s="8" t="n">
        <v>2420000</v>
      </c>
      <c r="C17" s="5" t="s">
        <v>407</v>
      </c>
    </row>
    <row r="19" customFormat="false" ht="15" hidden="false" customHeight="false" outlineLevel="0" collapsed="false">
      <c r="A19" s="14" t="s">
        <v>408</v>
      </c>
    </row>
    <row r="20" customFormat="false" ht="105.95" hidden="false" customHeight="false" outlineLevel="0" collapsed="false">
      <c r="A20" s="34" t="s">
        <v>409</v>
      </c>
    </row>
    <row r="21" customFormat="false" ht="126.85" hidden="false" customHeight="false" outlineLevel="0" collapsed="false">
      <c r="A21" s="34" t="s">
        <v>410</v>
      </c>
    </row>
    <row r="22" customFormat="false" ht="85.05" hidden="false" customHeight="false" outlineLevel="0" collapsed="false">
      <c r="A22" s="34" t="s">
        <v>411</v>
      </c>
    </row>
    <row r="45" customFormat="false" ht="15" hidden="false" customHeight="false" outlineLevel="0" collapsed="false">
      <c r="A45" s="12" t="s">
        <v>412</v>
      </c>
      <c r="B45" s="12" t="s">
        <v>413</v>
      </c>
    </row>
    <row r="46" customFormat="false" ht="15" hidden="false" customHeight="false" outlineLevel="0" collapsed="false">
      <c r="A46" s="12" t="s">
        <v>389</v>
      </c>
      <c r="B46" s="22" t="n">
        <f aca="false">C6*(1-0.32)</f>
        <v>265.2</v>
      </c>
    </row>
    <row r="47" customFormat="false" ht="15" hidden="false" customHeight="false" outlineLevel="0" collapsed="false">
      <c r="A47" s="12" t="s">
        <v>391</v>
      </c>
    </row>
    <row r="48" customFormat="false" ht="15" hidden="false" customHeight="false" outlineLevel="0" collapsed="false">
      <c r="A48" s="12" t="s">
        <v>393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72"/>
    <col collapsed="false" customWidth="true" hidden="false" outlineLevel="0" max="3" min="3" style="1" width="16"/>
    <col collapsed="false" customWidth="true" hidden="false" outlineLevel="0" max="4" min="4" style="1" width="12"/>
    <col collapsed="false" customWidth="true" hidden="false" outlineLevel="0" max="5" min="5" style="1" width="30"/>
  </cols>
  <sheetData>
    <row r="1" customFormat="false" ht="15" hidden="false" customHeight="false" outlineLevel="0" collapsed="false">
      <c r="A1" s="2" t="s">
        <v>414</v>
      </c>
    </row>
    <row r="2" customFormat="false" ht="15" hidden="false" customHeight="false" outlineLevel="0" collapsed="false">
      <c r="A2" s="3" t="s">
        <v>415</v>
      </c>
    </row>
    <row r="4" customFormat="false" ht="15" hidden="false" customHeight="false" outlineLevel="0" collapsed="false">
      <c r="A4" s="4" t="s">
        <v>416</v>
      </c>
      <c r="B4" s="4" t="s">
        <v>417</v>
      </c>
      <c r="C4" s="4" t="s">
        <v>418</v>
      </c>
      <c r="D4" s="4" t="s">
        <v>419</v>
      </c>
      <c r="E4" s="4" t="s">
        <v>249</v>
      </c>
    </row>
    <row r="5" customFormat="false" ht="23.85" hidden="false" customHeight="false" outlineLevel="0" collapsed="false">
      <c r="A5" s="5" t="s">
        <v>179</v>
      </c>
      <c r="B5" s="5" t="s">
        <v>420</v>
      </c>
      <c r="C5" s="5" t="s">
        <v>421</v>
      </c>
      <c r="D5" s="5" t="s">
        <v>422</v>
      </c>
      <c r="E5" s="5" t="s">
        <v>423</v>
      </c>
    </row>
    <row r="6" customFormat="false" ht="15" hidden="false" customHeight="false" outlineLevel="0" collapsed="false">
      <c r="A6" s="6" t="s">
        <v>179</v>
      </c>
      <c r="B6" s="6" t="s">
        <v>424</v>
      </c>
      <c r="C6" s="6" t="s">
        <v>425</v>
      </c>
      <c r="D6" s="6" t="s">
        <v>426</v>
      </c>
      <c r="E6" s="6" t="s">
        <v>423</v>
      </c>
    </row>
    <row r="7" customFormat="false" ht="23.85" hidden="false" customHeight="false" outlineLevel="0" collapsed="false">
      <c r="A7" s="5" t="s">
        <v>225</v>
      </c>
      <c r="B7" s="5" t="s">
        <v>427</v>
      </c>
      <c r="C7" s="5" t="s">
        <v>428</v>
      </c>
      <c r="D7" s="5" t="s">
        <v>429</v>
      </c>
      <c r="E7" s="5" t="s">
        <v>101</v>
      </c>
    </row>
    <row r="8" customFormat="false" ht="23.85" hidden="false" customHeight="false" outlineLevel="0" collapsed="false">
      <c r="A8" s="6" t="s">
        <v>225</v>
      </c>
      <c r="B8" s="6" t="s">
        <v>430</v>
      </c>
      <c r="C8" s="6" t="s">
        <v>428</v>
      </c>
      <c r="D8" s="6" t="s">
        <v>431</v>
      </c>
      <c r="E8" s="6" t="s">
        <v>101</v>
      </c>
    </row>
    <row r="9" customFormat="false" ht="15" hidden="false" customHeight="false" outlineLevel="0" collapsed="false">
      <c r="A9" s="5" t="s">
        <v>432</v>
      </c>
      <c r="B9" s="5" t="s">
        <v>433</v>
      </c>
      <c r="C9" s="5" t="s">
        <v>434</v>
      </c>
      <c r="D9" s="5" t="s">
        <v>422</v>
      </c>
      <c r="E9" s="5" t="s">
        <v>435</v>
      </c>
    </row>
    <row r="10" customFormat="false" ht="15" hidden="false" customHeight="false" outlineLevel="0" collapsed="false">
      <c r="A10" s="6" t="s">
        <v>432</v>
      </c>
      <c r="B10" s="6" t="s">
        <v>436</v>
      </c>
      <c r="C10" s="6" t="s">
        <v>434</v>
      </c>
      <c r="D10" s="6" t="s">
        <v>437</v>
      </c>
      <c r="E10" s="6" t="s">
        <v>435</v>
      </c>
    </row>
    <row r="11" customFormat="false" ht="23.85" hidden="false" customHeight="false" outlineLevel="0" collapsed="false">
      <c r="A11" s="5" t="s">
        <v>432</v>
      </c>
      <c r="B11" s="5" t="s">
        <v>438</v>
      </c>
      <c r="C11" s="5" t="s">
        <v>434</v>
      </c>
      <c r="D11" s="5" t="s">
        <v>439</v>
      </c>
      <c r="E11" s="5" t="s">
        <v>435</v>
      </c>
    </row>
    <row r="12" customFormat="false" ht="35.05" hidden="false" customHeight="false" outlineLevel="0" collapsed="false">
      <c r="A12" s="6" t="s">
        <v>432</v>
      </c>
      <c r="B12" s="6" t="s">
        <v>440</v>
      </c>
      <c r="C12" s="6" t="s">
        <v>434</v>
      </c>
      <c r="D12" s="6" t="s">
        <v>439</v>
      </c>
      <c r="E12" s="6" t="s">
        <v>435</v>
      </c>
    </row>
    <row r="13" customFormat="false" ht="23.85" hidden="false" customHeight="false" outlineLevel="0" collapsed="false">
      <c r="A13" s="5" t="s">
        <v>432</v>
      </c>
      <c r="B13" s="5" t="s">
        <v>441</v>
      </c>
      <c r="C13" s="5" t="s">
        <v>434</v>
      </c>
      <c r="D13" s="5" t="s">
        <v>442</v>
      </c>
      <c r="E13" s="5" t="s">
        <v>435</v>
      </c>
    </row>
    <row r="14" customFormat="false" ht="15" hidden="false" customHeight="false" outlineLevel="0" collapsed="false">
      <c r="A14" s="6" t="s">
        <v>443</v>
      </c>
      <c r="B14" s="6" t="s">
        <v>444</v>
      </c>
      <c r="C14" s="6" t="s">
        <v>434</v>
      </c>
      <c r="D14" s="6" t="s">
        <v>445</v>
      </c>
      <c r="E14" s="6" t="s">
        <v>446</v>
      </c>
    </row>
    <row r="15" customFormat="false" ht="23.85" hidden="false" customHeight="false" outlineLevel="0" collapsed="false">
      <c r="A15" s="5" t="s">
        <v>443</v>
      </c>
      <c r="B15" s="5" t="s">
        <v>447</v>
      </c>
      <c r="C15" s="5" t="s">
        <v>434</v>
      </c>
      <c r="D15" s="5" t="s">
        <v>448</v>
      </c>
      <c r="E15" s="5" t="s">
        <v>446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2"/>
    <col collapsed="false" customWidth="true" hidden="false" outlineLevel="0" max="3" min="3" style="1" width="46"/>
    <col collapsed="false" customWidth="true" hidden="false" outlineLevel="0" max="4" min="4" style="1" width="28"/>
    <col collapsed="false" customWidth="true" hidden="false" outlineLevel="0" max="5" min="5" style="1" width="11"/>
    <col collapsed="false" customWidth="true" hidden="false" outlineLevel="0" max="6" min="6" style="1" width="22"/>
    <col collapsed="false" customWidth="true" hidden="false" outlineLevel="0" max="7" min="7" style="1" width="60"/>
  </cols>
  <sheetData>
    <row r="1" customFormat="false" ht="15" hidden="false" customHeight="false" outlineLevel="0" collapsed="false">
      <c r="A1" s="2" t="s">
        <v>449</v>
      </c>
    </row>
    <row r="2" customFormat="false" ht="15" hidden="false" customHeight="false" outlineLevel="0" collapsed="false">
      <c r="A2" s="3" t="s">
        <v>450</v>
      </c>
    </row>
    <row r="4" customFormat="false" ht="23.85" hidden="false" customHeight="false" outlineLevel="0" collapsed="false">
      <c r="A4" s="4" t="s">
        <v>451</v>
      </c>
      <c r="B4" s="4" t="s">
        <v>452</v>
      </c>
      <c r="C4" s="4" t="s">
        <v>453</v>
      </c>
      <c r="D4" s="4" t="s">
        <v>454</v>
      </c>
      <c r="E4" s="4" t="s">
        <v>455</v>
      </c>
      <c r="F4" s="4" t="s">
        <v>456</v>
      </c>
      <c r="G4" s="4" t="s">
        <v>457</v>
      </c>
    </row>
    <row r="5" customFormat="false" ht="35.05" hidden="false" customHeight="false" outlineLevel="0" collapsed="false">
      <c r="A5" s="5" t="s">
        <v>458</v>
      </c>
      <c r="B5" s="5" t="s">
        <v>459</v>
      </c>
      <c r="C5" s="5" t="s">
        <v>460</v>
      </c>
      <c r="D5" s="5" t="s">
        <v>461</v>
      </c>
      <c r="E5" s="5" t="s">
        <v>462</v>
      </c>
      <c r="F5" s="5" t="s">
        <v>463</v>
      </c>
      <c r="G5" s="5" t="s">
        <v>464</v>
      </c>
    </row>
    <row r="6" customFormat="false" ht="23.85" hidden="false" customHeight="false" outlineLevel="0" collapsed="false">
      <c r="A6" s="6" t="s">
        <v>465</v>
      </c>
      <c r="B6" s="6" t="s">
        <v>466</v>
      </c>
      <c r="C6" s="6" t="s">
        <v>467</v>
      </c>
      <c r="D6" s="6" t="s">
        <v>461</v>
      </c>
      <c r="E6" s="6" t="s">
        <v>462</v>
      </c>
      <c r="F6" s="6" t="s">
        <v>463</v>
      </c>
      <c r="G6" s="6" t="s">
        <v>468</v>
      </c>
    </row>
    <row r="7" customFormat="false" ht="35.05" hidden="false" customHeight="false" outlineLevel="0" collapsed="false">
      <c r="A7" s="5" t="s">
        <v>469</v>
      </c>
      <c r="B7" s="5" t="s">
        <v>459</v>
      </c>
      <c r="C7" s="5" t="s">
        <v>470</v>
      </c>
      <c r="D7" s="5" t="s">
        <v>471</v>
      </c>
      <c r="E7" s="5" t="s">
        <v>472</v>
      </c>
      <c r="F7" s="5" t="s">
        <v>473</v>
      </c>
      <c r="G7" s="5" t="s">
        <v>474</v>
      </c>
    </row>
    <row r="8" customFormat="false" ht="23.85" hidden="false" customHeight="false" outlineLevel="0" collapsed="false">
      <c r="A8" s="6" t="s">
        <v>475</v>
      </c>
      <c r="B8" s="6" t="s">
        <v>476</v>
      </c>
      <c r="C8" s="6" t="s">
        <v>477</v>
      </c>
      <c r="D8" s="6" t="s">
        <v>478</v>
      </c>
      <c r="E8" s="6" t="s">
        <v>472</v>
      </c>
      <c r="F8" s="6" t="s">
        <v>479</v>
      </c>
      <c r="G8" s="6"/>
    </row>
    <row r="9" customFormat="false" ht="23.85" hidden="false" customHeight="false" outlineLevel="0" collapsed="false">
      <c r="A9" s="5" t="s">
        <v>480</v>
      </c>
      <c r="B9" s="5" t="s">
        <v>481</v>
      </c>
      <c r="C9" s="5" t="s">
        <v>482</v>
      </c>
      <c r="D9" s="5" t="s">
        <v>483</v>
      </c>
      <c r="E9" s="5" t="s">
        <v>472</v>
      </c>
      <c r="F9" s="5" t="s">
        <v>484</v>
      </c>
      <c r="G9" s="5" t="s">
        <v>485</v>
      </c>
    </row>
    <row r="10" customFormat="false" ht="23.85" hidden="false" customHeight="false" outlineLevel="0" collapsed="false">
      <c r="A10" s="6" t="s">
        <v>486</v>
      </c>
      <c r="B10" s="6" t="s">
        <v>487</v>
      </c>
      <c r="C10" s="6" t="s">
        <v>488</v>
      </c>
      <c r="D10" s="6" t="s">
        <v>489</v>
      </c>
      <c r="E10" s="6" t="s">
        <v>490</v>
      </c>
      <c r="F10" s="6" t="s">
        <v>491</v>
      </c>
      <c r="G10" s="6" t="s">
        <v>492</v>
      </c>
    </row>
    <row r="11" customFormat="false" ht="23.85" hidden="false" customHeight="false" outlineLevel="0" collapsed="false">
      <c r="A11" s="5" t="s">
        <v>493</v>
      </c>
      <c r="B11" s="5" t="s">
        <v>494</v>
      </c>
      <c r="C11" s="5" t="s">
        <v>495</v>
      </c>
      <c r="D11" s="5" t="s">
        <v>496</v>
      </c>
      <c r="E11" s="5" t="s">
        <v>472</v>
      </c>
      <c r="F11" s="5" t="s">
        <v>479</v>
      </c>
      <c r="G11" s="5"/>
    </row>
    <row r="12" customFormat="false" ht="35.05" hidden="false" customHeight="false" outlineLevel="0" collapsed="false">
      <c r="A12" s="6" t="s">
        <v>497</v>
      </c>
      <c r="B12" s="6" t="s">
        <v>498</v>
      </c>
      <c r="C12" s="6" t="s">
        <v>499</v>
      </c>
      <c r="D12" s="6" t="s">
        <v>500</v>
      </c>
      <c r="E12" s="6" t="s">
        <v>462</v>
      </c>
      <c r="F12" s="6" t="s">
        <v>501</v>
      </c>
      <c r="G12" s="6" t="s">
        <v>502</v>
      </c>
    </row>
    <row r="13" customFormat="false" ht="35.05" hidden="false" customHeight="false" outlineLevel="0" collapsed="false">
      <c r="A13" s="5" t="s">
        <v>503</v>
      </c>
      <c r="B13" s="5" t="s">
        <v>504</v>
      </c>
      <c r="C13" s="5" t="s">
        <v>505</v>
      </c>
      <c r="D13" s="5" t="s">
        <v>506</v>
      </c>
      <c r="E13" s="5" t="s">
        <v>490</v>
      </c>
      <c r="F13" s="5" t="s">
        <v>479</v>
      </c>
      <c r="G13" s="5" t="s">
        <v>507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2026-06-13T18:48:53Z</dcterms:created>
  <dc:creator>openpyxl</dc:creator>
  <dc:description/>
  <dc:language>en-US</dc:language>
  <cp:lastModifiedBy/>
  <dcterms:modified xsi:type="dcterms:W3CDTF">2026-06-14T17:50:14Z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